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Rosmery.Hilario.DIGEIGDO\Desktop\Evaluaciones 2019 T2\PREELIMINAR\CONADIS\"/>
    </mc:Choice>
  </mc:AlternateContent>
  <xr:revisionPtr revIDLastSave="0" documentId="13_ncr:1_{82D42480-8F1A-44CF-8D95-71C315ED2D3B}" xr6:coauthVersionLast="43" xr6:coauthVersionMax="43" xr10:uidLastSave="{00000000-0000-0000-0000-000000000000}"/>
  <bookViews>
    <workbookView xWindow="-120" yWindow="-120" windowWidth="21840" windowHeight="13140" xr2:uid="{00000000-000D-0000-FFFF-FFFF0000000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2019'!$A$1:$R$68</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2019'!$11:$13</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9" l="1"/>
  <c r="Q26" i="9" l="1"/>
  <c r="E46" i="9"/>
  <c r="E39" i="9"/>
  <c r="C8" i="12"/>
  <c r="C7" i="12"/>
  <c r="C6" i="12"/>
  <c r="C5" i="12"/>
  <c r="Q64" i="9"/>
  <c r="Q63" i="9"/>
  <c r="Q62" i="9"/>
  <c r="Q59" i="9"/>
  <c r="Q60" i="9"/>
  <c r="Q54" i="9"/>
  <c r="Q49" i="9"/>
  <c r="Q46" i="9"/>
  <c r="Q44" i="9"/>
  <c r="Q43" i="9"/>
  <c r="Q39" i="9"/>
  <c r="Q31" i="9"/>
  <c r="Q25" i="9"/>
  <c r="Q16" i="9"/>
  <c r="Q15" i="9"/>
  <c r="Q21" i="9"/>
  <c r="Q17"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<sst xmlns="http://schemas.openxmlformats.org/spreadsheetml/2006/main" count="228" uniqueCount="158">
  <si>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</si>
  <si>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</si>
  <si>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</si>
  <si>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</si>
  <si>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</si>
  <si>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</si>
  <si>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</si>
  <si>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</si>
  <si>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</si>
  <si>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</si>
  <si>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</si>
  <si>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</si>
  <si>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</si>
  <si>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</si>
  <si>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</si>
  <si>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</si>
  <si>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</si>
  <si>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</si>
  <si>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</si>
  <si>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</si>
  <si>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</si>
  <si>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</si>
  <si>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</si>
  <si>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</si>
  <si>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</si>
  <si>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</si>
  <si>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</si>
  <si>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</si>
  <si>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</si>
  <si>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</si>
  <si>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</si>
  <si>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</si>
  <si>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</si>
  <si>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</si>
  <si>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</si>
  <si>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</si>
  <si>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</si>
  <si>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</si>
  <si>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</si>
  <si>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</si>
  <si>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</si>
  <si>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</si>
  <si>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</si>
  <si>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</si>
  <si>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</si>
  <si>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</si>
  <si>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</si>
  <si>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</si>
  <si>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</si>
  <si>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</si>
  <si>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</si>
  <si>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</si>
  <si>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</si>
  <si>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</si>
  <si>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</si>
  <si>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</si>
  <si>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</si>
  <si>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</si>
  <si>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</si>
  <si>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</si>
  <si>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</si>
  <si>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</si>
  <si>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</si>
  <si>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</si>
  <si>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</si>
  <si>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</si>
  <si>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</si>
  <si>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</si>
  <si>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</si>
  <si>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</si>
  <si>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</si>
  <si>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</si>
  <si>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</si>
  <si>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</si>
  <si>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</si>
  <si>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</si>
  <si>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</si>
  <si>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</si>
  <si>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</si>
  <si>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</si>
  <si>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</si>
  <si>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</si>
  <si>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</si>
  <si>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</si>
  <si>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</si>
  <si>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</si>
  <si>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</si>
  <si>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</si>
  <si>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</si>
  <si>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</si>
  <si>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</si>
  <si>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</si>
  <si>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</si>
  <si>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</si>
  <si>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</si>
  <si>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</si>
  <si>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</si>
  <si>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</si>
  <si>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</si>
  <si>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</si>
  <si>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</si>
  <si>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</si>
  <si>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</si>
  <si>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</si>
  <si>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</si>
  <si>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</si>
  <si>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</si>
  <si>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</si>
  <si>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</si>
  <si>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</si>
  <si>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 xml:space="preserve">  - Cantidad de servidores sensibilizados.                          </t>
  </si>
  <si>
    <t>T1/T2/T3/T4</t>
  </si>
  <si>
    <t xml:space="preserve"> - Registro de solicitudes de asesorías recibidas y atendidas.
 - Correos promocionando medios disponibles.
 - Ciculares promocionando medios disponibles.
 - Constancia de no recepción de solicitudes de asesorías.</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</si>
  <si>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</si>
  <si>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</si>
  <si>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</si>
  <si>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</si>
  <si>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</si>
  <si>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</si>
  <si>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</si>
  <si>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</si>
  <si>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</si>
  <si>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</si>
  <si>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</si>
  <si>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</si>
  <si>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</si>
  <si>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</si>
  <si>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</si>
  <si>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</si>
  <si>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CONSEJO NACIONAL DE DISCAPACIDAD (CONADIS)</t>
  </si>
  <si>
    <t>11 DE OCTRUBRE 2018</t>
  </si>
  <si>
    <t>ROSMERY HILARIO</t>
  </si>
  <si>
    <t>8/2/2019-13/03/2019-05/04/2019</t>
  </si>
  <si>
    <t>03/11/2016-07/12/2016-01/12/2017-25/4/2018</t>
  </si>
  <si>
    <t xml:space="preserve">Ver evidencia de envio de mensaje </t>
  </si>
  <si>
    <t>T1. Recibimos evidencia de esta actividad, pero se calificará en el último trimestre (T4)</t>
  </si>
  <si>
    <t>Se aplico encuesta a los servidores, ver evidencia</t>
  </si>
  <si>
    <r>
      <rPr>
        <b/>
        <sz val="16"/>
        <color theme="0"/>
        <rFont val="Arial"/>
        <family val="2"/>
      </rPr>
      <t>PARA LLENADO DE LAS CEP</t>
    </r>
    <r>
      <rPr>
        <sz val="16"/>
        <color theme="0"/>
        <rFont val="Arial"/>
        <family val="2"/>
      </rPr>
      <t xml:space="preserve"> </t>
    </r>
  </si>
  <si>
    <t>Ver evidencia de charla impartida al personal sobre el Dia Nacional de la Etica.</t>
  </si>
  <si>
    <t>T1: Codigo de Etica aprobado.  Ver evidencia
T2: Ver evidencia de la sensibilización realizada al resto del personal.
T3:
T4:</t>
  </si>
  <si>
    <t>T1:Ver evidencia de actas de las sesiones ordinarias de la CEP.
T2:Ver evidencia de actas de las sesiones ordinarias de la CEP.
T3:
T4:</t>
  </si>
  <si>
    <t>T1: No tenemos dependencia.. Ver respuesta via carta a la DIGEIG
T2:  Ver evidencia con el listados de los Elaces Regionales.</t>
  </si>
  <si>
    <t>Enviamos correo electronico cambiando esta actividad para el tercer trimestre.</t>
  </si>
  <si>
    <t>T1: Base de datos actualizada...Ver evidencia
T2: Base de datos actualizada...Ver evidencia
T3:
T4:</t>
  </si>
  <si>
    <t>T1: Punto a. Completado.. Ver evidencia 
T2: Ver evidencia de promocion y sensibilización de todo el personal sobre el uso del buzón, el correo de la CEP y otros medios disponible para presentar la denuncias por practicas anti-eticas y corrupción administrativa. 
T3:
T4:</t>
  </si>
  <si>
    <t xml:space="preserve">T1: punto a y b completado ver evidencia 
T2:  punto a y b completado ver evidencia
T3:
T4: </t>
  </si>
  <si>
    <r>
      <t xml:space="preserve">T1:Punto B No tenemos evidencias de casos, de conflictos de Intereses.
</t>
    </r>
    <r>
      <rPr>
        <sz val="14"/>
        <color rgb="FF0000FF"/>
        <rFont val="Arial"/>
        <family val="2"/>
      </rPr>
      <t xml:space="preserve">T2:.Se levantó acta de certificación de no recepción de denuncias por casos de conflictos de intereses para completar requerimiento del primer trimestre.   </t>
    </r>
    <r>
      <rPr>
        <sz val="14"/>
        <rFont val="Arial"/>
        <family val="2"/>
      </rPr>
      <t xml:space="preserve">
T2: Ver evidencia de acta de certificación de no recepción de denuncias por casos de conflictos de intereses para el segundo trimestre.   
T3:
T4:</t>
    </r>
  </si>
  <si>
    <r>
      <t>T1:  Se envio  la informacion  via correo electronico</t>
    </r>
    <r>
      <rPr>
        <sz val="14"/>
        <color rgb="FF0000FF"/>
        <rFont val="Arial"/>
        <family val="2"/>
      </rPr>
      <t>.</t>
    </r>
    <r>
      <rPr>
        <sz val="14"/>
        <rFont val="Arial"/>
        <family val="2"/>
      </rPr>
      <t xml:space="preserve">
</t>
    </r>
    <r>
      <rPr>
        <sz val="14"/>
        <color rgb="FF0000FF"/>
        <rFont val="Arial"/>
        <family val="2"/>
      </rPr>
      <t>T2:  Se levantó acta de certificación de no recepción de solicitudes de asesorias de carater moral para completar requerimiento del primer trimestre.</t>
    </r>
    <r>
      <rPr>
        <sz val="14"/>
        <rFont val="Arial"/>
        <family val="2"/>
      </rPr>
      <t xml:space="preserve">
T2:  Se levantó acta de certificación de no recepción de solicitudes de asesorias de carater moral para el segundo trimestre.
T3:
T4:</t>
    </r>
  </si>
  <si>
    <t>T2. Consulté a su técnico y no fue reorientada por las vias correspondiente,este tipo de proceso se realiza via correo y se debe enviar las causas que dió lugar a la no ejecución de la actividad, pueden realizarla en el T3, pero tendrá la mitad de la puntuación.</t>
  </si>
  <si>
    <t>T2. Recibimos las evidencias correspondiente.</t>
  </si>
  <si>
    <r>
      <t xml:space="preserve">T1. El medio de verificación  enviado no se corresponde, se debe enviar el cuadro control con las informaciones de los sujetos obligados. (base de datos). Esta actividad es continua, se debe enviar todos los semestres. </t>
    </r>
    <r>
      <rPr>
        <b/>
        <sz val="16"/>
        <rFont val="Arial"/>
        <family val="2"/>
      </rPr>
      <t>Enviaron en la apelación la base de datos.</t>
    </r>
    <r>
      <rPr>
        <sz val="14"/>
        <rFont val="Arial"/>
        <family val="2"/>
      </rPr>
      <t xml:space="preserve">
T2. Recibimos las evidencias correspondiente.</t>
    </r>
  </si>
  <si>
    <t xml:space="preserve">T1. Queda parcial por ser una actividad continua, se debe realizar todos los trimestre. 
T2. Queda parcial por ser una actividad continua, se debe realizar todos los trimestre. </t>
  </si>
  <si>
    <t>T1. Queda parcial porque solo se socializó a 43 servidores y esta proyectada a 100 servidores, completar en el T2.
T2. Completado en el T2.</t>
  </si>
  <si>
    <t>T1.  La promoción se realizó fuera del trimestre. También en caso de no recepción se debe enviar una constancia de no recepción de asesorias firmada por mínimo 4 miembros.
T2. Recibimos las evidencias correspondiente al T2 y recibimos la del T1.</t>
  </si>
  <si>
    <r>
      <t>T1. El medio de verificación  enviado no se corresponde, se debe enviar las minutas de las reuniones, no fotos</t>
    </r>
    <r>
      <rPr>
        <b/>
        <sz val="14"/>
        <rFont val="Arial"/>
        <family val="2"/>
      </rPr>
      <t>. Actas enviadas en la apelación.</t>
    </r>
    <r>
      <rPr>
        <sz val="14"/>
        <rFont val="Arial"/>
        <family val="2"/>
      </rPr>
      <t xml:space="preserve"> 
</t>
    </r>
    <r>
      <rPr>
        <sz val="14"/>
        <color rgb="FFFF0000"/>
        <rFont val="Arial"/>
        <family val="2"/>
      </rPr>
      <t>T2. Sin evidencias de reunirse en el mes de abril.</t>
    </r>
    <r>
      <rPr>
        <sz val="14"/>
        <rFont val="Arial"/>
        <family val="2"/>
      </rPr>
      <t xml:space="preserve"> </t>
    </r>
  </si>
  <si>
    <r>
      <t xml:space="preserve">T1. Recibimos la constancia de no regionales, pero se tiene conocimiento que existen enlaces en algunas regiones, favor enviar la base de datos de ese personal de las regiones, no importa que solo sea un servidor o informar si no están en la nómina.
</t>
    </r>
    <r>
      <rPr>
        <b/>
        <sz val="16"/>
        <color rgb="FFFF0000"/>
        <rFont val="Arial"/>
        <family val="2"/>
      </rPr>
      <t>T2. Recibimos el cuadro control, pero se requiere que coloquen el nombre del servidor de cada provincias. Colocar el nombre en la columna que dice titular.</t>
    </r>
  </si>
  <si>
    <r>
      <t xml:space="preserve">T1. Sólo recibimos foto del buzón, esta actividad tiene 3 literales, se debe promocionar el buzón, el correo de la CEP y sensibilizar a todo el personal de la forma de presentar la denuncia. 
</t>
    </r>
    <r>
      <rPr>
        <b/>
        <sz val="14"/>
        <color theme="1"/>
        <rFont val="Arial"/>
        <family val="2"/>
      </rPr>
      <t>T2. Recibimos las evidencias correspondiente, pero el linteral c estipula sensibilizar al personal sobre la manera de presentar su denuncia, en el T3 deben sensibilizar (personal o digital) sobre este tema</t>
    </r>
    <r>
      <rPr>
        <sz val="14"/>
        <color theme="1"/>
        <rFont val="Arial"/>
        <family val="2"/>
      </rPr>
      <t>.  Recibimos la constancia de no recepción del T1.</t>
    </r>
  </si>
  <si>
    <r>
      <t xml:space="preserve">T1. En caso de no recepción se debe enviar una constancia de no recepción de conflictos de intereses firmada por mínimo 4 miembros. No recibimos evidencia de esta actividad. 
</t>
    </r>
    <r>
      <rPr>
        <sz val="16"/>
        <color theme="1"/>
        <rFont val="Arial"/>
        <family val="2"/>
      </rPr>
      <t>T2. Recibimos las contancias de no repeción del T1 Y T2 por eso se colocó1.5 puntos y sobre el literal a  se colocó 4 puntos.</t>
    </r>
    <r>
      <rPr>
        <sz val="14"/>
        <color theme="1"/>
        <rFont val="Arial"/>
        <family val="2"/>
      </rPr>
      <t xml:space="preserve"> Deben tener pendiente tambien la cantidad sensibilizada con la cantidad proyectada.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</si>
</sst>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_([$€]* #,##0.00_);_([$€]* \(#,##0.00\);_([$€]* &quot;-&quot;??_);_(@_)"/>
    <numFmt numFmtId="166" formatCode="[$-C0A]mmmm\-yy;@"/>
    <numFmt numFmtId="167" formatCode="[$-C0A]d\-mmm\-yyyy;@"/>
    <numFmt numFmtId="168" formatCode="0.0"/>
  </numFmts>
  <fonts count="54">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b/>
      <sz val="11"/>
      <color theme="1"/>
      <name val="Arial"/>
      <family val="2"/>
    </font>
    <font>
      <sz val="16"/>
      <color theme="1"/>
      <name val="Arial"/>
      <family val="2"/>
    </font>
    <font>
      <b/>
      <sz val="11"/>
      <color theme="1"/>
      <name val="Calibri"/>
      <family val="2"/>
      <scheme val="minor"/>
    </font>
    <font>
      <b/>
      <sz val="16"/>
      <color theme="1"/>
      <name val="Calibri"/>
      <family val="2"/>
      <scheme val="minor"/>
    </font>
    <font>
      <b/>
      <sz val="1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b/>
      <sz val="14"/>
      <color rgb="FF00B050"/>
      <name val="Arial"/>
      <family val="2"/>
    </font>
    <font>
      <sz val="14"/>
      <color rgb="FFFF0000"/>
      <name val="Arial"/>
      <family val="2"/>
    </font>
    <font>
      <sz val="16"/>
      <color theme="0"/>
      <name val="Arial"/>
      <family val="2"/>
    </font>
    <font>
      <b/>
      <sz val="16"/>
      <color theme="0"/>
      <name val="Arial"/>
      <family val="2"/>
    </font>
    <font>
      <sz val="14"/>
      <color rgb="FF0000FF"/>
      <name val="Arial"/>
      <family val="2"/>
    </font>
    <font>
      <b/>
      <sz val="16"/>
      <color rgb="FF006600"/>
      <name val="Arial"/>
      <family val="2"/>
    </font>
    <font>
      <b/>
      <sz val="16"/>
      <color rgb="FFFF0000"/>
      <name val="Arial"/>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457">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6"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3"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7" fillId="10" borderId="0" xfId="0" applyFont="1" applyFill="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1" fontId="26" fillId="22" borderId="15" xfId="0" applyNumberFormat="1" applyFont="1" applyFill="1" applyBorder="1" applyAlignment="1">
      <alignment horizontal="center" vertical="center"/>
    </xf>
    <xf numFmtId="1" fontId="27" fillId="22" borderId="10" xfId="0" applyNumberFormat="1" applyFont="1" applyFill="1" applyBorder="1" applyAlignment="1" applyProtection="1">
      <alignment horizontal="center" vertical="center"/>
      <protection locked="0"/>
    </xf>
    <xf numFmtId="1" fontId="26" fillId="22" borderId="52"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1"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38" fillId="0" borderId="0" xfId="0" applyFont="1" applyAlignment="1">
      <alignment vertical="top" wrapText="1"/>
    </xf>
    <xf numFmtId="0" fontId="38" fillId="3" borderId="0" xfId="0" applyFont="1" applyFill="1" applyAlignment="1">
      <alignment vertical="top" wrapText="1"/>
    </xf>
    <xf numFmtId="0" fontId="18" fillId="3" borderId="44" xfId="1" applyFont="1" applyFill="1" applyBorder="1" applyAlignment="1">
      <alignment vertical="center" wrapText="1"/>
    </xf>
    <xf numFmtId="0" fontId="18" fillId="3" borderId="41" xfId="1" applyFont="1" applyFill="1" applyBorder="1" applyAlignment="1">
      <alignment vertical="center" wrapText="1"/>
    </xf>
    <xf numFmtId="0" fontId="38" fillId="3" borderId="41" xfId="1" applyFont="1" applyFill="1" applyBorder="1" applyAlignment="1">
      <alignment horizontal="center" vertical="center" wrapText="1"/>
    </xf>
    <xf numFmtId="0" fontId="18" fillId="3" borderId="45" xfId="1" applyFont="1" applyFill="1" applyBorder="1" applyAlignment="1">
      <alignment horizontal="center" vertical="center" wrapText="1"/>
    </xf>
    <xf numFmtId="4" fontId="34"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5" fillId="0" borderId="0" xfId="0" applyNumberFormat="1" applyFont="1" applyAlignment="1">
      <alignment horizontal="center" vertical="center" wrapText="1"/>
    </xf>
    <xf numFmtId="0" fontId="34" fillId="0" borderId="0" xfId="0" applyFont="1"/>
    <xf numFmtId="4" fontId="40" fillId="16" borderId="57" xfId="0" applyNumberFormat="1" applyFont="1" applyFill="1" applyBorder="1" applyAlignment="1">
      <alignment horizontal="center" vertical="center" wrapText="1"/>
    </xf>
    <xf numFmtId="0" fontId="43" fillId="0" borderId="0" xfId="0" applyFont="1"/>
    <xf numFmtId="0" fontId="2" fillId="0" borderId="0" xfId="4" applyAlignment="1">
      <alignment horizontal="center" vertical="center" wrapText="1"/>
    </xf>
    <xf numFmtId="0" fontId="2" fillId="5" borderId="0" xfId="4" applyFill="1" applyAlignment="1">
      <alignment horizontal="center" vertical="center" wrapText="1"/>
    </xf>
    <xf numFmtId="0" fontId="2" fillId="6" borderId="0" xfId="4" applyFill="1" applyAlignment="1">
      <alignment horizontal="center" vertical="center" wrapText="1"/>
    </xf>
    <xf numFmtId="0" fontId="2" fillId="12" borderId="0" xfId="4" applyFill="1" applyAlignment="1">
      <alignment horizontal="center" vertical="center" wrapText="1"/>
    </xf>
    <xf numFmtId="0" fontId="2" fillId="7" borderId="0" xfId="4" applyFill="1" applyAlignment="1">
      <alignment horizontal="center" vertical="center" wrapText="1"/>
    </xf>
    <xf numFmtId="0" fontId="36" fillId="0" borderId="0" xfId="4" applyFont="1" applyAlignment="1">
      <alignment horizontal="center" vertical="center" wrapText="1"/>
    </xf>
    <xf numFmtId="9" fontId="2" fillId="0" borderId="47" xfId="4" applyNumberFormat="1" applyBorder="1" applyAlignment="1">
      <alignment horizontal="center" vertical="center" wrapText="1"/>
    </xf>
    <xf numFmtId="4" fontId="34" fillId="15" borderId="31" xfId="0" applyNumberFormat="1" applyFont="1" applyFill="1" applyBorder="1" applyAlignment="1">
      <alignment horizontal="center" vertical="center" wrapText="1"/>
    </xf>
    <xf numFmtId="4" fontId="34" fillId="3" borderId="17" xfId="0" applyNumberFormat="1" applyFont="1" applyFill="1" applyBorder="1" applyAlignment="1">
      <alignment horizontal="center" vertical="center" wrapText="1"/>
    </xf>
    <xf numFmtId="9" fontId="34" fillId="0" borderId="31" xfId="0" applyNumberFormat="1" applyFont="1" applyBorder="1" applyAlignment="1">
      <alignment horizontal="center" vertical="center" wrapText="1"/>
    </xf>
    <xf numFmtId="4" fontId="40" fillId="16" borderId="52" xfId="0" applyNumberFormat="1" applyFont="1" applyFill="1" applyBorder="1" applyAlignment="1">
      <alignment horizontal="center" vertical="center" wrapText="1"/>
    </xf>
    <xf numFmtId="4" fontId="40"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8" xfId="0" applyBorder="1" applyAlignment="1">
      <alignment horizontal="center"/>
    </xf>
    <xf numFmtId="0" fontId="0" fillId="0" borderId="58" xfId="0" applyBorder="1"/>
    <xf numFmtId="9" fontId="0" fillId="0" borderId="47" xfId="0" applyNumberFormat="1" applyBorder="1" applyAlignment="1">
      <alignment horizontal="center" vertical="center" wrapText="1"/>
    </xf>
    <xf numFmtId="166"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1" xfId="1" applyFont="1" applyFill="1" applyBorder="1" applyAlignment="1">
      <alignment horizontal="center" vertical="center" wrapText="1"/>
    </xf>
    <xf numFmtId="0" fontId="8" fillId="0" borderId="19" xfId="0" applyFont="1" applyBorder="1" applyAlignment="1">
      <alignment horizontal="left" vertical="center"/>
    </xf>
    <xf numFmtId="0" fontId="27" fillId="2" borderId="28" xfId="0" applyFont="1" applyFill="1" applyBorder="1" applyAlignment="1">
      <alignment horizontal="center" vertical="center"/>
    </xf>
    <xf numFmtId="0" fontId="32" fillId="0" borderId="0" xfId="0" applyFont="1" applyAlignment="1">
      <alignment horizontal="center"/>
    </xf>
    <xf numFmtId="0" fontId="26" fillId="0" borderId="42" xfId="0" applyFont="1" applyBorder="1" applyAlignment="1">
      <alignment horizontal="center" vertical="center" wrapText="1"/>
    </xf>
    <xf numFmtId="0" fontId="25" fillId="0" borderId="25" xfId="0" applyFont="1" applyBorder="1" applyAlignment="1">
      <alignment horizontal="center" vertical="center"/>
    </xf>
    <xf numFmtId="0" fontId="25" fillId="0" borderId="42" xfId="0" applyFont="1" applyBorder="1" applyAlignment="1">
      <alignment horizontal="center" vertical="center"/>
    </xf>
    <xf numFmtId="0" fontId="25" fillId="0" borderId="34" xfId="0" applyFont="1" applyBorder="1" applyAlignment="1">
      <alignment horizontal="center" vertical="center"/>
    </xf>
    <xf numFmtId="0" fontId="26" fillId="0" borderId="22" xfId="0" applyFont="1" applyBorder="1" applyAlignment="1">
      <alignment horizontal="center" vertical="center" wrapText="1"/>
    </xf>
    <xf numFmtId="0" fontId="25" fillId="0" borderId="46" xfId="0" applyFont="1" applyBorder="1" applyAlignment="1">
      <alignment horizontal="center" vertical="center"/>
    </xf>
    <xf numFmtId="0" fontId="25" fillId="0" borderId="11" xfId="0" applyFont="1" applyBorder="1" applyAlignment="1">
      <alignment horizontal="center" vertical="center"/>
    </xf>
    <xf numFmtId="0" fontId="27" fillId="0" borderId="25" xfId="0" applyFont="1" applyBorder="1" applyAlignment="1">
      <alignment horizontal="center" vertical="center" wrapText="1"/>
    </xf>
    <xf numFmtId="0" fontId="25" fillId="0" borderId="8" xfId="0" applyFont="1" applyBorder="1" applyAlignment="1">
      <alignment horizontal="center" vertical="center"/>
    </xf>
    <xf numFmtId="0" fontId="4"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18" fillId="24" borderId="5"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8"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3" fillId="21" borderId="8" xfId="0" applyFont="1" applyFill="1" applyBorder="1" applyAlignment="1">
      <alignment horizontal="center" vertical="center"/>
    </xf>
    <xf numFmtId="0" fontId="3" fillId="21" borderId="1" xfId="0" applyFont="1" applyFill="1" applyBorder="1" applyAlignment="1">
      <alignment horizontal="center" vertical="center"/>
    </xf>
    <xf numFmtId="0" fontId="3" fillId="21" borderId="25" xfId="0" applyFont="1" applyFill="1" applyBorder="1" applyAlignment="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1"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5"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1" fontId="27" fillId="22" borderId="10" xfId="0" applyNumberFormat="1"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30" xfId="0" applyFont="1" applyFill="1" applyBorder="1" applyAlignment="1" applyProtection="1">
      <alignment vertical="center"/>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8" xfId="0" applyNumberFormat="1" applyFont="1" applyFill="1" applyBorder="1" applyAlignment="1" applyProtection="1">
      <alignment vertical="center"/>
      <protection locked="0"/>
    </xf>
    <xf numFmtId="0" fontId="27" fillId="22" borderId="12" xfId="0" applyFont="1" applyFill="1" applyBorder="1" applyAlignment="1">
      <alignment vertical="center" wrapText="1"/>
    </xf>
    <xf numFmtId="0" fontId="27" fillId="22" borderId="3" xfId="0" applyFont="1" applyFill="1" applyBorder="1" applyAlignment="1">
      <alignment vertical="center" wrapText="1"/>
    </xf>
    <xf numFmtId="0" fontId="4" fillId="0" borderId="8" xfId="0" applyFont="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6" fillId="0" borderId="4" xfId="0"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7" fillId="22" borderId="10" xfId="0" applyFont="1" applyFill="1" applyBorder="1" applyAlignment="1">
      <alignment horizontal="center" vertical="center" wrapText="1"/>
    </xf>
    <xf numFmtId="14" fontId="27" fillId="22" borderId="25" xfId="0" applyNumberFormat="1" applyFont="1" applyFill="1" applyBorder="1" applyAlignment="1" applyProtection="1">
      <alignment horizontal="center" vertical="center" wrapText="1"/>
      <protection locked="0"/>
    </xf>
    <xf numFmtId="0" fontId="37" fillId="22" borderId="3" xfId="0" applyFont="1" applyFill="1" applyBorder="1" applyAlignment="1">
      <alignment horizontal="center" vertical="center" wrapText="1"/>
    </xf>
    <xf numFmtId="166" fontId="37" fillId="22" borderId="63" xfId="0" applyNumberFormat="1" applyFont="1" applyFill="1" applyBorder="1" applyAlignment="1">
      <alignment horizontal="center" vertical="center" wrapText="1"/>
    </xf>
    <xf numFmtId="14" fontId="27" fillId="22" borderId="25" xfId="0" applyNumberFormat="1" applyFont="1" applyFill="1" applyBorder="1" applyAlignment="1">
      <alignment horizontal="center" vertical="center" wrapText="1"/>
    </xf>
    <xf numFmtId="1" fontId="26" fillId="22" borderId="10" xfId="0" applyNumberFormat="1" applyFont="1" applyFill="1" applyBorder="1" applyAlignment="1" applyProtection="1">
      <alignment horizontal="center" vertical="center"/>
      <protection locked="0"/>
    </xf>
    <xf numFmtId="14" fontId="27" fillId="22" borderId="30" xfId="0" applyNumberFormat="1" applyFont="1" applyFill="1" applyBorder="1" applyAlignment="1">
      <alignment horizontal="center" vertical="center" wrapText="1"/>
    </xf>
    <xf numFmtId="14" fontId="27" fillId="22" borderId="30" xfId="0" applyNumberFormat="1" applyFont="1" applyFill="1" applyBorder="1" applyAlignment="1" applyProtection="1">
      <alignment horizontal="center" vertical="center" wrapText="1"/>
      <protection locked="0"/>
    </xf>
    <xf numFmtId="1" fontId="27" fillId="22" borderId="13"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9" fillId="0" borderId="6" xfId="0" applyFont="1" applyFill="1" applyBorder="1" applyAlignment="1">
      <alignment vertical="center" wrapText="1"/>
    </xf>
    <xf numFmtId="0" fontId="27" fillId="0" borderId="24" xfId="0" applyFont="1" applyFill="1" applyBorder="1" applyAlignment="1">
      <alignment horizontal="center" vertical="center" wrapText="1"/>
    </xf>
    <xf numFmtId="0" fontId="25" fillId="0" borderId="25" xfId="0" applyFont="1" applyFill="1" applyBorder="1" applyAlignment="1">
      <alignment horizontal="justify" vertical="center" wrapText="1"/>
    </xf>
    <xf numFmtId="49" fontId="25" fillId="0" borderId="25" xfId="0" applyNumberFormat="1" applyFont="1" applyFill="1" applyBorder="1" applyAlignment="1">
      <alignment vertical="center" wrapText="1"/>
    </xf>
    <xf numFmtId="0" fontId="25" fillId="0" borderId="26" xfId="0" applyFont="1" applyFill="1" applyBorder="1" applyAlignment="1">
      <alignment vertical="center" wrapText="1"/>
    </xf>
    <xf numFmtId="0" fontId="27" fillId="0" borderId="7" xfId="0"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5" fillId="0" borderId="8"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30" xfId="0" applyFont="1" applyFill="1" applyBorder="1" applyAlignment="1">
      <alignment horizontal="justify" vertical="center" wrapText="1"/>
    </xf>
    <xf numFmtId="0" fontId="27" fillId="0" borderId="61"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30"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5" fillId="0" borderId="25" xfId="0" applyFont="1" applyFill="1" applyBorder="1" applyAlignment="1">
      <alignment vertical="center" wrapText="1"/>
    </xf>
    <xf numFmtId="0" fontId="29" fillId="0" borderId="21" xfId="0" applyFont="1" applyFill="1" applyBorder="1" applyAlignment="1">
      <alignment horizontal="left" vertical="center" wrapText="1"/>
    </xf>
    <xf numFmtId="0" fontId="29" fillId="0" borderId="1" xfId="0" applyFont="1" applyFill="1" applyBorder="1" applyAlignment="1">
      <alignment vertical="center" wrapText="1"/>
    </xf>
    <xf numFmtId="14" fontId="27" fillId="22" borderId="1" xfId="0" applyNumberFormat="1" applyFont="1" applyFill="1" applyBorder="1" applyAlignment="1">
      <alignment horizontal="center" vertical="center" wrapText="1"/>
    </xf>
    <xf numFmtId="14" fontId="27" fillId="22" borderId="6" xfId="0" applyNumberFormat="1"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0" fillId="2" borderId="0" xfId="0" applyFill="1"/>
    <xf numFmtId="0" fontId="37" fillId="2" borderId="0" xfId="0" applyFont="1" applyFill="1" applyAlignment="1">
      <alignment vertical="center" wrapText="1"/>
    </xf>
    <xf numFmtId="0" fontId="26" fillId="22" borderId="47" xfId="0" applyFont="1" applyFill="1" applyBorder="1" applyAlignment="1">
      <alignment horizontal="left" vertical="center"/>
    </xf>
    <xf numFmtId="0" fontId="27" fillId="22" borderId="34" xfId="0" applyFont="1" applyFill="1" applyBorder="1" applyAlignment="1" applyProtection="1">
      <alignment horizontal="left" vertical="center" wrapText="1"/>
      <protection locked="0"/>
    </xf>
    <xf numFmtId="0" fontId="27" fillId="22" borderId="2" xfId="0" applyFont="1" applyFill="1" applyBorder="1" applyAlignment="1">
      <alignment horizontal="left" vertical="center" wrapText="1"/>
    </xf>
    <xf numFmtId="0" fontId="27" fillId="22" borderId="35" xfId="0" applyFont="1" applyFill="1" applyBorder="1" applyAlignment="1">
      <alignment horizontal="left" vertical="center" wrapText="1"/>
    </xf>
    <xf numFmtId="0" fontId="8" fillId="0" borderId="0" xfId="0" applyFont="1" applyFill="1" applyAlignment="1">
      <alignment horizontal="left" vertical="center"/>
    </xf>
    <xf numFmtId="0" fontId="27" fillId="2" borderId="3"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48" fillId="24" borderId="66" xfId="0" applyFont="1" applyFill="1" applyBorder="1" applyAlignment="1">
      <alignment horizontal="center" vertical="center" wrapText="1"/>
    </xf>
    <xf numFmtId="168" fontId="0" fillId="15" borderId="47" xfId="0" applyNumberFormat="1" applyFill="1" applyBorder="1" applyAlignment="1">
      <alignment horizontal="center" vertical="center"/>
    </xf>
    <xf numFmtId="168" fontId="0" fillId="15" borderId="39" xfId="0" applyNumberFormat="1" applyFill="1" applyBorder="1" applyAlignment="1">
      <alignment horizontal="center" vertical="center"/>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0"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5" fillId="0" borderId="3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3" fillId="21" borderId="4" xfId="0" applyFont="1" applyFill="1" applyBorder="1" applyAlignment="1">
      <alignment horizontal="center" vertical="center"/>
    </xf>
    <xf numFmtId="0" fontId="3" fillId="21" borderId="3" xfId="0" applyFont="1" applyFill="1" applyBorder="1" applyAlignment="1">
      <alignment horizontal="center" vertical="center"/>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12" xfId="0" applyFont="1" applyFill="1" applyBorder="1" applyAlignment="1" applyProtection="1">
      <alignment horizontal="center" vertical="center" wrapText="1"/>
      <protection locked="0"/>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7" fillId="24" borderId="38" xfId="0" applyFont="1" applyFill="1" applyBorder="1" applyAlignment="1">
      <alignment horizontal="center" vertical="center" wrapText="1"/>
    </xf>
    <xf numFmtId="0" fontId="46" fillId="0" borderId="4" xfId="0" applyFont="1" applyBorder="1" applyAlignment="1">
      <alignment horizontal="center" vertical="center" wrapText="1"/>
    </xf>
    <xf numFmtId="0" fontId="46"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14" fontId="27" fillId="22" borderId="4" xfId="0" applyNumberFormat="1" applyFont="1" applyFill="1" applyBorder="1" applyAlignment="1">
      <alignment horizontal="center" vertical="center" wrapText="1"/>
    </xf>
    <xf numFmtId="0" fontId="27" fillId="22" borderId="3" xfId="0"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7" fillId="2" borderId="6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8"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2" borderId="49" xfId="0" applyFont="1" applyFill="1" applyBorder="1" applyAlignment="1" applyProtection="1">
      <alignment horizontal="left" vertical="center" wrapText="1"/>
      <protection locked="0"/>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1" fontId="26" fillId="0" borderId="30"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 fontId="26" fillId="0" borderId="11" xfId="0" applyNumberFormat="1" applyFont="1" applyBorder="1" applyAlignment="1">
      <alignment horizontal="center" vertical="center" wrapText="1"/>
    </xf>
    <xf numFmtId="1" fontId="26" fillId="0" borderId="38" xfId="0" applyNumberFormat="1" applyFont="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3" fillId="4" borderId="26" xfId="1"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4" xfId="0" applyFont="1" applyBorder="1" applyAlignment="1">
      <alignment horizontal="center" vertical="center" wrapText="1"/>
    </xf>
    <xf numFmtId="0" fontId="27" fillId="22" borderId="30" xfId="0"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8"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0" borderId="61"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4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59"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9" xfId="0" applyFont="1" applyBorder="1" applyAlignment="1">
      <alignment horizontal="center" vertical="center" wrapText="1"/>
    </xf>
    <xf numFmtId="14" fontId="37" fillId="22" borderId="30" xfId="0" applyNumberFormat="1" applyFont="1" applyFill="1" applyBorder="1" applyAlignment="1">
      <alignment horizontal="center" vertical="center" wrapText="1"/>
    </xf>
    <xf numFmtId="0" fontId="37" fillId="22" borderId="4"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38" xfId="0" applyFont="1" applyBorder="1" applyAlignment="1">
      <alignment horizontal="center" vertical="center"/>
    </xf>
    <xf numFmtId="0" fontId="25" fillId="0" borderId="49" xfId="0" applyFont="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8" xfId="0" applyNumberFormat="1" applyFont="1" applyFill="1" applyBorder="1" applyAlignment="1">
      <alignment horizontal="center" vertical="center" wrapText="1"/>
    </xf>
    <xf numFmtId="0" fontId="25" fillId="22" borderId="38" xfId="0" applyFont="1" applyFill="1" applyBorder="1" applyAlignment="1">
      <alignment horizontal="left" vertical="center" wrapText="1"/>
    </xf>
    <xf numFmtId="0" fontId="25" fillId="22" borderId="49" xfId="0" applyFont="1" applyFill="1" applyBorder="1" applyAlignment="1">
      <alignment horizontal="left" vertical="center" wrapText="1"/>
    </xf>
    <xf numFmtId="0" fontId="44" fillId="24" borderId="10" xfId="0" applyFont="1" applyFill="1" applyBorder="1" applyAlignment="1">
      <alignment horizontal="center" vertical="center" wrapText="1"/>
    </xf>
    <xf numFmtId="0" fontId="44" fillId="24" borderId="13" xfId="0" applyFont="1" applyFill="1" applyBorder="1" applyAlignment="1">
      <alignment horizontal="center" vertical="center" wrapText="1"/>
    </xf>
    <xf numFmtId="0" fontId="44" fillId="24" borderId="48" xfId="0" applyFont="1" applyFill="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14" fontId="27" fillId="22" borderId="53" xfId="0" applyNumberFormat="1" applyFont="1" applyFill="1" applyBorder="1" applyAlignment="1">
      <alignment horizontal="center" vertical="center" wrapText="1"/>
    </xf>
    <xf numFmtId="0" fontId="27" fillId="24" borderId="49" xfId="0" applyFont="1" applyFill="1" applyBorder="1" applyAlignment="1">
      <alignment horizontal="center" vertical="center" wrapText="1"/>
    </xf>
    <xf numFmtId="0" fontId="3" fillId="21" borderId="9" xfId="0" applyFont="1" applyFill="1" applyBorder="1" applyAlignment="1">
      <alignment horizontal="center" vertical="center"/>
    </xf>
    <xf numFmtId="0" fontId="18" fillId="24" borderId="5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1" fillId="2" borderId="0" xfId="0" applyFont="1" applyFill="1" applyAlignment="1">
      <alignment horizontal="center"/>
    </xf>
    <xf numFmtId="0" fontId="19" fillId="0" borderId="0" xfId="0" applyFont="1" applyAlignment="1" applyProtection="1">
      <alignment horizontal="center"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48"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49" fillId="13" borderId="24" xfId="1" applyFont="1" applyFill="1" applyBorder="1" applyAlignment="1">
      <alignment horizontal="center" vertical="center" wrapText="1"/>
    </xf>
    <xf numFmtId="0" fontId="49" fillId="13" borderId="25" xfId="1" applyFont="1" applyFill="1" applyBorder="1" applyAlignment="1">
      <alignment horizontal="center" vertical="center" wrapText="1"/>
    </xf>
    <xf numFmtId="0" fontId="49" fillId="13" borderId="34" xfId="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25" fillId="2" borderId="30"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70"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2" fillId="0" borderId="23" xfId="0" applyFont="1" applyBorder="1" applyAlignment="1">
      <alignment horizontal="center"/>
    </xf>
    <xf numFmtId="0" fontId="32" fillId="0" borderId="39" xfId="0" applyFont="1" applyBorder="1" applyAlignment="1">
      <alignment horizontal="center"/>
    </xf>
    <xf numFmtId="0" fontId="18" fillId="14" borderId="26" xfId="1" applyFont="1" applyFill="1" applyBorder="1" applyAlignment="1">
      <alignment horizontal="center" vertical="center" wrapText="1"/>
    </xf>
    <xf numFmtId="0" fontId="18" fillId="14" borderId="37" xfId="1" applyFont="1" applyFill="1" applyBorder="1" applyAlignment="1">
      <alignment horizontal="center" vertical="center" wrapText="1"/>
    </xf>
    <xf numFmtId="167" fontId="52" fillId="2" borderId="5" xfId="0" applyNumberFormat="1" applyFont="1" applyFill="1" applyBorder="1" applyAlignment="1">
      <alignment horizontal="left" vertical="center"/>
    </xf>
    <xf numFmtId="167" fontId="52" fillId="2" borderId="6" xfId="0" applyNumberFormat="1" applyFont="1" applyFill="1" applyBorder="1" applyAlignment="1">
      <alignment horizontal="left" vertical="center"/>
    </xf>
    <xf numFmtId="167" fontId="52" fillId="2" borderId="23" xfId="0" applyNumberFormat="1" applyFont="1" applyFill="1" applyBorder="1" applyAlignment="1">
      <alignment horizontal="left" vertical="center"/>
    </xf>
    <xf numFmtId="167" fontId="52" fillId="2" borderId="35" xfId="0" applyNumberFormat="1" applyFont="1" applyFill="1" applyBorder="1" applyAlignment="1">
      <alignment horizontal="left" vertical="center"/>
    </xf>
    <xf numFmtId="0" fontId="3" fillId="4" borderId="44" xfId="1" applyFont="1" applyFill="1" applyBorder="1" applyAlignment="1">
      <alignment horizontal="center" vertical="center" wrapText="1"/>
    </xf>
    <xf numFmtId="0" fontId="3" fillId="4" borderId="4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39" xfId="0" applyFont="1" applyBorder="1" applyAlignment="1">
      <alignment horizontal="center" vertical="center"/>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31" fillId="0" borderId="30" xfId="82" applyFont="1" applyBorder="1" applyAlignment="1">
      <alignment horizontal="center" vertical="center" wrapText="1"/>
    </xf>
    <xf numFmtId="0" fontId="31" fillId="0" borderId="4" xfId="82" applyFont="1" applyBorder="1" applyAlignment="1">
      <alignment horizontal="center" vertical="center" wrapText="1"/>
    </xf>
    <xf numFmtId="0" fontId="31" fillId="0" borderId="9" xfId="82" applyFont="1" applyBorder="1" applyAlignment="1">
      <alignment horizontal="center" vertical="center" wrapText="1"/>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7" fillId="0" borderId="7"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8" fillId="3" borderId="41" xfId="1"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4" xfId="0" applyFont="1" applyFill="1" applyBorder="1" applyAlignment="1">
      <alignment horizontal="left" vertical="center" wrapText="1"/>
    </xf>
    <xf numFmtId="0" fontId="37" fillId="0" borderId="64"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7" fillId="0" borderId="30"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45" fillId="21" borderId="30" xfId="0" applyFont="1" applyFill="1" applyBorder="1" applyAlignment="1">
      <alignment horizontal="center" vertical="center" wrapText="1"/>
    </xf>
    <xf numFmtId="0" fontId="45" fillId="21" borderId="4" xfId="0" applyFont="1" applyFill="1" applyBorder="1" applyAlignment="1">
      <alignment horizontal="center" vertical="center" wrapText="1"/>
    </xf>
    <xf numFmtId="0" fontId="45" fillId="21" borderId="9" xfId="0" applyFont="1" applyFill="1" applyBorder="1" applyAlignment="1">
      <alignment horizontal="center" vertical="center" wrapText="1"/>
    </xf>
    <xf numFmtId="0" fontId="27" fillId="22" borderId="5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22" borderId="51" xfId="0" applyFont="1" applyFill="1" applyBorder="1" applyAlignment="1" applyProtection="1">
      <alignment horizontal="left" vertical="center" wrapText="1"/>
      <protection locked="0"/>
    </xf>
    <xf numFmtId="166" fontId="6" fillId="2" borderId="32" xfId="0" applyNumberFormat="1" applyFont="1" applyFill="1" applyBorder="1" applyAlignment="1">
      <alignment horizontal="left" vertical="center"/>
    </xf>
    <xf numFmtId="166" fontId="6" fillId="2" borderId="34" xfId="0" applyNumberFormat="1" applyFont="1" applyFill="1" applyBorder="1" applyAlignment="1">
      <alignment horizontal="left" vertical="center"/>
    </xf>
    <xf numFmtId="166" fontId="47" fillId="2" borderId="36" xfId="0" applyNumberFormat="1" applyFont="1" applyFill="1" applyBorder="1" applyAlignment="1">
      <alignment horizontal="center" vertical="center"/>
    </xf>
    <xf numFmtId="166" fontId="47" fillId="2" borderId="35" xfId="0" applyNumberFormat="1" applyFont="1" applyFill="1" applyBorder="1" applyAlignment="1">
      <alignment horizontal="center" vertical="center"/>
    </xf>
    <xf numFmtId="0" fontId="4" fillId="2" borderId="0" xfId="0" applyFont="1" applyFill="1" applyAlignment="1">
      <alignment horizontal="center" vertical="center"/>
    </xf>
    <xf numFmtId="0" fontId="39"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40"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2" xfId="1" applyFont="1" applyFill="1" applyBorder="1" applyAlignment="1">
      <alignment horizontal="center" vertical="center" wrapText="1"/>
    </xf>
    <xf numFmtId="0" fontId="6" fillId="19" borderId="48" xfId="1" applyFont="1" applyFill="1" applyBorder="1" applyAlignment="1">
      <alignment horizontal="center" vertical="center" wrapText="1"/>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7" fillId="0" borderId="29" xfId="0" applyFont="1" applyBorder="1" applyAlignment="1">
      <alignment horizontal="center" vertical="center" wrapText="1"/>
    </xf>
    <xf numFmtId="9" fontId="25" fillId="0" borderId="50" xfId="0" applyNumberFormat="1" applyFont="1" applyBorder="1" applyAlignment="1">
      <alignment horizontal="center" vertical="center"/>
    </xf>
    <xf numFmtId="0" fontId="25" fillId="0" borderId="47" xfId="0" applyFont="1" applyBorder="1" applyAlignment="1">
      <alignment horizontal="center" vertical="center"/>
    </xf>
    <xf numFmtId="0" fontId="25" fillId="0" borderId="43"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27" xfId="0" applyFont="1" applyBorder="1" applyAlignment="1">
      <alignment horizontal="center" vertical="center"/>
    </xf>
    <xf numFmtId="0" fontId="18" fillId="24" borderId="48"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166" fontId="37" fillId="22" borderId="10" xfId="0" applyNumberFormat="1" applyFont="1" applyFill="1" applyBorder="1" applyAlignment="1">
      <alignment horizontal="center" vertical="center" wrapText="1"/>
    </xf>
    <xf numFmtId="166" fontId="37" fillId="22" borderId="13" xfId="0" applyNumberFormat="1" applyFont="1" applyFill="1" applyBorder="1" applyAlignment="1">
      <alignment horizontal="center" vertical="center" wrapText="1"/>
    </xf>
    <xf numFmtId="49" fontId="2" fillId="0" borderId="0" xfId="4" applyNumberFormat="1" applyAlignment="1">
      <alignment horizontal="center" vertical="center" wrapText="1"/>
    </xf>
    <xf numFmtId="0" fontId="35" fillId="2" borderId="0" xfId="0" applyFont="1" applyFill="1" applyAlignment="1">
      <alignment horizontal="center"/>
    </xf>
    <xf numFmtId="4" fontId="42" fillId="20" borderId="16" xfId="0" applyNumberFormat="1" applyFont="1" applyFill="1" applyBorder="1" applyAlignment="1">
      <alignment horizontal="center" vertical="center" wrapText="1"/>
    </xf>
    <xf numFmtId="4" fontId="42" fillId="20" borderId="31" xfId="0" applyNumberFormat="1" applyFont="1" applyFill="1" applyBorder="1" applyAlignment="1">
      <alignment horizontal="center" vertical="center" wrapText="1"/>
    </xf>
    <xf numFmtId="0" fontId="41" fillId="3" borderId="17" xfId="4" applyFont="1" applyFill="1" applyBorder="1" applyAlignment="1">
      <alignment horizontal="center" vertical="center" wrapText="1"/>
    </xf>
    <xf numFmtId="0" fontId="41" fillId="3" borderId="31" xfId="4" applyFont="1" applyFill="1" applyBorder="1" applyAlignment="1">
      <alignment horizontal="center" vertical="center" wrapText="1"/>
    </xf>
    <xf numFmtId="0" fontId="26" fillId="24" borderId="51"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6" fillId="24" borderId="14" xfId="0" applyFont="1" applyFill="1" applyBorder="1" applyAlignment="1">
      <alignment horizontal="center" vertical="center" wrapText="1"/>
    </xf>
    <xf numFmtId="0" fontId="26" fillId="24" borderId="11" xfId="0" applyFont="1" applyFill="1" applyBorder="1" applyAlignment="1">
      <alignment horizontal="center" vertical="center" wrapText="1"/>
    </xf>
  </cellXfs>
  <cellStyles count="83">
    <cellStyle name="Euro" xfId="9" xr:uid="{00000000-0005-0000-0000-000000000000}"/>
    <cellStyle name="Euro 2" xfId="10" xr:uid="{00000000-0005-0000-0000-000001000000}"/>
    <cellStyle name="Graphics" xfId="11" xr:uid="{00000000-0005-0000-0000-000002000000}"/>
    <cellStyle name="Millares 10" xfId="12" xr:uid="{00000000-0005-0000-0000-000003000000}"/>
    <cellStyle name="Millares 10 2" xfId="13" xr:uid="{00000000-0005-0000-0000-000004000000}"/>
    <cellStyle name="Millares 11" xfId="14" xr:uid="{00000000-0005-0000-0000-000005000000}"/>
    <cellStyle name="Millares 2" xfId="15" xr:uid="{00000000-0005-0000-0000-000006000000}"/>
    <cellStyle name="Millares 2 2" xfId="16" xr:uid="{00000000-0005-0000-0000-000007000000}"/>
    <cellStyle name="Millares 2 3" xfId="17" xr:uid="{00000000-0005-0000-0000-000008000000}"/>
    <cellStyle name="Millares 2 3 2" xfId="18" xr:uid="{00000000-0005-0000-0000-000009000000}"/>
    <cellStyle name="Millares 3" xfId="19" xr:uid="{00000000-0005-0000-0000-00000A000000}"/>
    <cellStyle name="Millares 3 2" xfId="20" xr:uid="{00000000-0005-0000-0000-00000B000000}"/>
    <cellStyle name="Millares 4" xfId="21" xr:uid="{00000000-0005-0000-0000-00000C000000}"/>
    <cellStyle name="Millares 5" xfId="22" xr:uid="{00000000-0005-0000-0000-00000D000000}"/>
    <cellStyle name="Millares 6" xfId="23" xr:uid="{00000000-0005-0000-0000-00000E000000}"/>
    <cellStyle name="Millares 7" xfId="24" xr:uid="{00000000-0005-0000-0000-00000F000000}"/>
    <cellStyle name="Millares 8" xfId="25" xr:uid="{00000000-0005-0000-0000-000010000000}"/>
    <cellStyle name="Millares 9" xfId="26" xr:uid="{00000000-0005-0000-0000-000011000000}"/>
    <cellStyle name="Moneda 2" xfId="27" xr:uid="{00000000-0005-0000-0000-000012000000}"/>
    <cellStyle name="Moneda 2 2" xfId="28" xr:uid="{00000000-0005-0000-0000-000013000000}"/>
    <cellStyle name="Normal" xfId="0" builtinId="0"/>
    <cellStyle name="Normal 10" xfId="29" xr:uid="{00000000-0005-0000-0000-000015000000}"/>
    <cellStyle name="Normal 11" xfId="30" xr:uid="{00000000-0005-0000-0000-000016000000}"/>
    <cellStyle name="Normal 11 2" xfId="2" xr:uid="{00000000-0005-0000-0000-000017000000}"/>
    <cellStyle name="Normal 12" xfId="31" xr:uid="{00000000-0005-0000-0000-000018000000}"/>
    <cellStyle name="Normal 13" xfId="82" xr:uid="{00000000-0005-0000-0000-000019000000}"/>
    <cellStyle name="Normal 2" xfId="32" xr:uid="{00000000-0005-0000-0000-00001A000000}"/>
    <cellStyle name="Normal 2 2" xfId="1" xr:uid="{00000000-0005-0000-0000-00001B000000}"/>
    <cellStyle name="Normal 2 2 2" xfId="33" xr:uid="{00000000-0005-0000-0000-00001C000000}"/>
    <cellStyle name="Normal 2 2 2 2" xfId="34" xr:uid="{00000000-0005-0000-0000-00001D000000}"/>
    <cellStyle name="Normal 2 2 2 2 2" xfId="35" xr:uid="{00000000-0005-0000-0000-00001E000000}"/>
    <cellStyle name="Normal 2 2 2 2 2 2" xfId="36" xr:uid="{00000000-0005-0000-0000-00001F000000}"/>
    <cellStyle name="Normal 2 2 2 2 3" xfId="37" xr:uid="{00000000-0005-0000-0000-000020000000}"/>
    <cellStyle name="Normal 2 2 2 2 3 2" xfId="38" xr:uid="{00000000-0005-0000-0000-000021000000}"/>
    <cellStyle name="Normal 2 2 2 2_PLAN+REVISADO-+TRANSPARENCIA+GUBERNAMENTAL+(2)" xfId="39" xr:uid="{00000000-0005-0000-0000-000022000000}"/>
    <cellStyle name="Normal 2 2 2 3" xfId="40" xr:uid="{00000000-0005-0000-0000-000023000000}"/>
    <cellStyle name="Normal 2 2 2 4" xfId="41" xr:uid="{00000000-0005-0000-0000-000024000000}"/>
    <cellStyle name="Normal 2 2 2 4 2" xfId="42" xr:uid="{00000000-0005-0000-0000-000025000000}"/>
    <cellStyle name="Normal 2 2_PLAN+REVISADO-+TRANSPARENCIA+GUBERNAMENTAL+(2)" xfId="43" xr:uid="{00000000-0005-0000-0000-000026000000}"/>
    <cellStyle name="Normal 2 3" xfId="44" xr:uid="{00000000-0005-0000-0000-000027000000}"/>
    <cellStyle name="Normal 2 3 2" xfId="45" xr:uid="{00000000-0005-0000-0000-000028000000}"/>
    <cellStyle name="Normal 2 3 3" xfId="46" xr:uid="{00000000-0005-0000-0000-000029000000}"/>
    <cellStyle name="Normal 2 3 4" xfId="47" xr:uid="{00000000-0005-0000-0000-00002A000000}"/>
    <cellStyle name="Normal 2 4" xfId="4" xr:uid="{00000000-0005-0000-0000-00002B000000}"/>
    <cellStyle name="Normal 2 4 2" xfId="48" xr:uid="{00000000-0005-0000-0000-00002C000000}"/>
    <cellStyle name="Normal 2_PLAN+REVISADO-+TRANSPARENCIA+GUBERNAMENTAL+(2)" xfId="49" xr:uid="{00000000-0005-0000-0000-00002D000000}"/>
    <cellStyle name="Normal 3" xfId="50" xr:uid="{00000000-0005-0000-0000-00002E000000}"/>
    <cellStyle name="Normal 3 2" xfId="51" xr:uid="{00000000-0005-0000-0000-00002F000000}"/>
    <cellStyle name="Normal 3 2 2" xfId="52" xr:uid="{00000000-0005-0000-0000-000030000000}"/>
    <cellStyle name="Normal 3 2 3" xfId="53" xr:uid="{00000000-0005-0000-0000-000031000000}"/>
    <cellStyle name="Normal 3 2 4" xfId="54" xr:uid="{00000000-0005-0000-0000-000032000000}"/>
    <cellStyle name="Normal 3 3" xfId="55" xr:uid="{00000000-0005-0000-0000-000033000000}"/>
    <cellStyle name="Normal 3 3 2" xfId="6" xr:uid="{00000000-0005-0000-0000-000034000000}"/>
    <cellStyle name="Normal 3_PLAN+REVISADO-+TRANSPARENCIA+GUBERNAMENTAL+(2)" xfId="56" xr:uid="{00000000-0005-0000-0000-000035000000}"/>
    <cellStyle name="Normal 4" xfId="57" xr:uid="{00000000-0005-0000-0000-000036000000}"/>
    <cellStyle name="Normal 4 2" xfId="7" xr:uid="{00000000-0005-0000-0000-000037000000}"/>
    <cellStyle name="Normal 5" xfId="58" xr:uid="{00000000-0005-0000-0000-000038000000}"/>
    <cellStyle name="Normal 5 2" xfId="59" xr:uid="{00000000-0005-0000-0000-000039000000}"/>
    <cellStyle name="Normal 5 3" xfId="60" xr:uid="{00000000-0005-0000-0000-00003A000000}"/>
    <cellStyle name="Normal 6" xfId="61" xr:uid="{00000000-0005-0000-0000-00003B000000}"/>
    <cellStyle name="Normal 7" xfId="62" xr:uid="{00000000-0005-0000-0000-00003C000000}"/>
    <cellStyle name="Normal 8" xfId="63" xr:uid="{00000000-0005-0000-0000-00003D000000}"/>
    <cellStyle name="Normal 9" xfId="64" xr:uid="{00000000-0005-0000-0000-00003E000000}"/>
    <cellStyle name="Porcentual 2" xfId="3" xr:uid="{00000000-0005-0000-0000-00003F000000}"/>
    <cellStyle name="Porcentual 2 2" xfId="65" xr:uid="{00000000-0005-0000-0000-000040000000}"/>
    <cellStyle name="Porcentual 2 2 2" xfId="66" xr:uid="{00000000-0005-0000-0000-000041000000}"/>
    <cellStyle name="Porcentual 3" xfId="5" xr:uid="{00000000-0005-0000-0000-000042000000}"/>
    <cellStyle name="Porcentual 3 2" xfId="67" xr:uid="{00000000-0005-0000-0000-000043000000}"/>
    <cellStyle name="Porcentual 3 2 2" xfId="68" xr:uid="{00000000-0005-0000-0000-000044000000}"/>
    <cellStyle name="Porcentual 3 2 2 2" xfId="69" xr:uid="{00000000-0005-0000-0000-000045000000}"/>
    <cellStyle name="Porcentual 3 2 3" xfId="8" xr:uid="{00000000-0005-0000-0000-000046000000}"/>
    <cellStyle name="Porcentual 3 3" xfId="70" xr:uid="{00000000-0005-0000-0000-000047000000}"/>
    <cellStyle name="Porcentual 3 3 2" xfId="71" xr:uid="{00000000-0005-0000-0000-000048000000}"/>
    <cellStyle name="Porcentual 3 3 3" xfId="72" xr:uid="{00000000-0005-0000-0000-000049000000}"/>
    <cellStyle name="Porcentual 4" xfId="73" xr:uid="{00000000-0005-0000-0000-00004A000000}"/>
    <cellStyle name="Porcentual 4 2" xfId="74" xr:uid="{00000000-0005-0000-0000-00004B000000}"/>
    <cellStyle name="Porcentual 5" xfId="75" xr:uid="{00000000-0005-0000-0000-00004C000000}"/>
    <cellStyle name="Porcentual 6" xfId="76" xr:uid="{00000000-0005-0000-0000-00004D000000}"/>
    <cellStyle name="Porcentual 6 2" xfId="77" xr:uid="{00000000-0005-0000-0000-00004E000000}"/>
    <cellStyle name="Porcentual 7" xfId="78" xr:uid="{00000000-0005-0000-0000-00004F000000}"/>
    <cellStyle name="Porcentual 7 2" xfId="79" xr:uid="{00000000-0005-0000-0000-000050000000}"/>
    <cellStyle name="Porcentual 8" xfId="80" xr:uid="{00000000-0005-0000-0000-000051000000}"/>
    <cellStyle name="Porcentual 8 2" xfId="81" xr:uid="{00000000-0005-0000-0000-000052000000}"/>
  </cellStyles>
  <dxfs count="37">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00FF"/>
      <color rgb="FFFDFECE"/>
      <color rgb="FF006600"/>
      <color rgb="FFFFFF99"/>
      <color rgb="FF003300"/>
      <color rgb="FF00FF00"/>
      <color rgb="FFE8F5F8"/>
      <color rgb="FFFEF9F4"/>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 val="Hoja2"/>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2"/>
  <sheetViews>
    <sheetView showGridLines="0" tabSelected="1" zoomScale="49" zoomScaleNormal="49" zoomScaleSheetLayoutView="50" zoomScalePageLayoutView="70" workbookViewId="0">
      <selection activeCell="R64" sqref="R64"/>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9" width="25.7109375" style="24" customWidth="1"/>
    <col min="10" max="10" width="29.28515625" style="24" customWidth="1"/>
    <col min="11" max="11" width="107.42578125" style="24" bestFit="1" customWidth="1"/>
    <col min="12" max="12" width="26.42578125" style="83" customWidth="1"/>
    <col min="13" max="16" width="10.7109375" style="83"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28"/>
      <c r="B1" s="328"/>
      <c r="C1" s="328"/>
      <c r="D1" s="328"/>
      <c r="E1" s="328"/>
      <c r="F1" s="328"/>
      <c r="G1" s="328"/>
      <c r="H1" s="328"/>
      <c r="I1" s="328"/>
      <c r="J1" s="328"/>
      <c r="K1" s="328"/>
      <c r="L1" s="328"/>
      <c r="M1" s="328"/>
      <c r="N1" s="328"/>
      <c r="O1" s="328"/>
      <c r="P1" s="328"/>
      <c r="Q1" s="328"/>
      <c r="R1" s="328"/>
      <c r="S1" s="328"/>
      <c r="T1" s="328"/>
      <c r="U1" s="328"/>
      <c r="V1" s="8"/>
    </row>
    <row r="2" spans="1:24">
      <c r="A2" s="401" t="s">
        <v>9</v>
      </c>
      <c r="B2" s="401"/>
      <c r="C2" s="401"/>
      <c r="D2" s="401"/>
      <c r="E2" s="401"/>
      <c r="F2" s="401"/>
      <c r="G2" s="401"/>
      <c r="H2" s="401"/>
      <c r="I2" s="401"/>
      <c r="J2" s="401"/>
      <c r="K2" s="401"/>
      <c r="L2" s="401"/>
      <c r="M2" s="401"/>
      <c r="N2" s="401"/>
      <c r="O2" s="401"/>
      <c r="P2" s="401"/>
      <c r="Q2" s="401"/>
      <c r="R2" s="401"/>
      <c r="S2" s="14"/>
      <c r="T2" s="14"/>
      <c r="U2" s="14"/>
      <c r="V2" s="14"/>
    </row>
    <row r="3" spans="1:24" ht="18.75">
      <c r="A3" s="402" t="s">
        <v>10</v>
      </c>
      <c r="B3" s="402"/>
      <c r="C3" s="402"/>
      <c r="D3" s="402"/>
      <c r="E3" s="402"/>
      <c r="F3" s="402"/>
      <c r="G3" s="402"/>
      <c r="H3" s="402"/>
      <c r="I3" s="402"/>
      <c r="J3" s="402"/>
      <c r="K3" s="402"/>
      <c r="L3" s="402"/>
      <c r="M3" s="402"/>
      <c r="N3" s="402"/>
      <c r="O3" s="402"/>
      <c r="P3" s="402"/>
      <c r="Q3" s="402"/>
      <c r="R3" s="402"/>
      <c r="S3" s="15"/>
      <c r="T3" s="15"/>
      <c r="U3" s="15"/>
      <c r="V3" s="15"/>
    </row>
    <row r="4" spans="1:24" ht="20.25">
      <c r="A4" s="403" t="s">
        <v>116</v>
      </c>
      <c r="B4" s="403"/>
      <c r="C4" s="403"/>
      <c r="D4" s="403"/>
      <c r="E4" s="403"/>
      <c r="F4" s="403"/>
      <c r="G4" s="403"/>
      <c r="H4" s="403"/>
      <c r="I4" s="403"/>
      <c r="J4" s="403"/>
      <c r="K4" s="403"/>
      <c r="L4" s="403"/>
      <c r="M4" s="403"/>
      <c r="N4" s="403"/>
      <c r="O4" s="403"/>
      <c r="P4" s="403"/>
      <c r="Q4" s="403"/>
      <c r="R4" s="403"/>
      <c r="S4" s="16"/>
      <c r="T4" s="16"/>
      <c r="U4" s="16"/>
      <c r="V4" s="16"/>
    </row>
    <row r="5" spans="1:24" ht="20.25">
      <c r="A5" s="403" t="s">
        <v>11</v>
      </c>
      <c r="B5" s="403"/>
      <c r="C5" s="403"/>
      <c r="D5" s="403"/>
      <c r="E5" s="403"/>
      <c r="F5" s="403"/>
      <c r="G5" s="403"/>
      <c r="H5" s="403"/>
      <c r="I5" s="403"/>
      <c r="J5" s="403"/>
      <c r="K5" s="403"/>
      <c r="L5" s="403"/>
      <c r="M5" s="403"/>
      <c r="N5" s="403"/>
      <c r="O5" s="403"/>
      <c r="P5" s="403"/>
      <c r="Q5" s="403"/>
      <c r="R5" s="403"/>
      <c r="S5" s="16"/>
      <c r="T5" s="16"/>
      <c r="U5" s="16"/>
      <c r="V5" s="16"/>
    </row>
    <row r="6" spans="1:24" ht="21.75" thickBot="1">
      <c r="A6" s="9"/>
      <c r="B6" s="10"/>
      <c r="C6" s="10"/>
      <c r="D6" s="11"/>
      <c r="E6" s="11"/>
      <c r="F6" s="21"/>
      <c r="G6" s="21"/>
      <c r="H6" s="21"/>
      <c r="I6" s="21"/>
      <c r="J6" s="22"/>
      <c r="K6" s="22"/>
      <c r="L6" s="80"/>
      <c r="M6" s="80"/>
      <c r="N6" s="80"/>
      <c r="O6" s="80"/>
      <c r="P6" s="80"/>
      <c r="Q6" s="22"/>
      <c r="R6" s="21"/>
      <c r="S6" s="11"/>
      <c r="T6" s="11"/>
      <c r="U6" s="11"/>
      <c r="V6" s="8"/>
    </row>
    <row r="7" spans="1:24" ht="33" customHeight="1" thickBot="1">
      <c r="A7" s="407" t="s">
        <v>12</v>
      </c>
      <c r="B7" s="408"/>
      <c r="C7" s="408"/>
      <c r="D7" s="408"/>
      <c r="E7" s="408"/>
      <c r="F7" s="408"/>
      <c r="G7" s="408"/>
      <c r="H7" s="408"/>
      <c r="I7" s="408"/>
      <c r="J7" s="408"/>
      <c r="K7" s="408"/>
      <c r="L7" s="408"/>
      <c r="M7" s="408"/>
      <c r="N7" s="408"/>
      <c r="O7" s="408"/>
      <c r="P7" s="408"/>
      <c r="Q7" s="408"/>
      <c r="R7" s="409"/>
      <c r="S7" s="13"/>
      <c r="T7" s="351" t="s">
        <v>33</v>
      </c>
      <c r="U7" s="352"/>
      <c r="V7" s="352"/>
      <c r="W7" s="353"/>
    </row>
    <row r="8" spans="1:24" ht="40.5">
      <c r="A8" s="404" t="s">
        <v>13</v>
      </c>
      <c r="B8" s="405"/>
      <c r="C8" s="405"/>
      <c r="D8" s="406"/>
      <c r="E8" s="336" t="s">
        <v>128</v>
      </c>
      <c r="F8" s="337"/>
      <c r="G8" s="337"/>
      <c r="H8" s="337"/>
      <c r="I8" s="338"/>
      <c r="J8" s="333" t="s">
        <v>24</v>
      </c>
      <c r="K8" s="334"/>
      <c r="L8" s="335"/>
      <c r="M8" s="86"/>
      <c r="N8" s="86"/>
      <c r="O8" s="86"/>
      <c r="P8" s="86"/>
      <c r="Q8" s="397" t="s">
        <v>19</v>
      </c>
      <c r="R8" s="398"/>
      <c r="S8" s="12"/>
      <c r="T8" s="34" t="s">
        <v>4</v>
      </c>
      <c r="U8" s="32" t="s">
        <v>3</v>
      </c>
      <c r="V8" s="33" t="s">
        <v>29</v>
      </c>
      <c r="W8" s="35" t="s">
        <v>34</v>
      </c>
      <c r="X8" s="28"/>
    </row>
    <row r="9" spans="1:24" ht="36" customHeight="1" thickBot="1">
      <c r="A9" s="367" t="s">
        <v>129</v>
      </c>
      <c r="B9" s="368"/>
      <c r="C9" s="368"/>
      <c r="D9" s="369"/>
      <c r="E9" s="358" t="s">
        <v>130</v>
      </c>
      <c r="F9" s="359"/>
      <c r="G9" s="359"/>
      <c r="H9" s="360"/>
      <c r="I9" s="361"/>
      <c r="J9" s="342">
        <v>115</v>
      </c>
      <c r="K9" s="343"/>
      <c r="L9" s="344"/>
      <c r="M9" s="87"/>
      <c r="N9" s="87"/>
      <c r="O9" s="87"/>
      <c r="P9" s="87"/>
      <c r="Q9" s="399" t="s">
        <v>131</v>
      </c>
      <c r="R9" s="400"/>
      <c r="S9" s="12"/>
      <c r="T9" s="36" t="s">
        <v>5</v>
      </c>
      <c r="U9" s="25" t="s">
        <v>2</v>
      </c>
      <c r="V9" s="30" t="s">
        <v>30</v>
      </c>
      <c r="W9" s="37" t="s">
        <v>35</v>
      </c>
      <c r="X9" s="28"/>
    </row>
    <row r="10" spans="1:24" ht="41.25" thickBot="1">
      <c r="A10" s="329"/>
      <c r="B10" s="329"/>
      <c r="C10" s="329"/>
      <c r="D10" s="329"/>
      <c r="E10" s="329"/>
      <c r="F10" s="329"/>
      <c r="G10" s="329"/>
      <c r="H10" s="329"/>
      <c r="I10" s="329"/>
      <c r="J10" s="329"/>
      <c r="K10" s="329"/>
      <c r="L10" s="329"/>
      <c r="M10" s="329"/>
      <c r="N10" s="329"/>
      <c r="O10" s="329"/>
      <c r="P10" s="329"/>
      <c r="Q10" s="329"/>
      <c r="R10" s="329"/>
      <c r="S10" s="329"/>
      <c r="T10" s="36" t="s">
        <v>7</v>
      </c>
      <c r="U10" s="26" t="s">
        <v>6</v>
      </c>
      <c r="V10" s="30" t="s">
        <v>31</v>
      </c>
      <c r="W10" s="37" t="s">
        <v>36</v>
      </c>
      <c r="X10" s="28"/>
    </row>
    <row r="11" spans="1:24" ht="40.5" customHeight="1" thickBot="1">
      <c r="A11" s="410" t="s">
        <v>22</v>
      </c>
      <c r="B11" s="411"/>
      <c r="C11" s="411"/>
      <c r="D11" s="411"/>
      <c r="E11" s="411"/>
      <c r="F11" s="411"/>
      <c r="G11" s="411"/>
      <c r="H11" s="412"/>
      <c r="I11" s="339" t="s">
        <v>137</v>
      </c>
      <c r="J11" s="340"/>
      <c r="K11" s="341"/>
      <c r="L11" s="356" t="s">
        <v>14</v>
      </c>
      <c r="M11" s="356"/>
      <c r="N11" s="356"/>
      <c r="O11" s="356"/>
      <c r="P11" s="356"/>
      <c r="Q11" s="356"/>
      <c r="R11" s="357"/>
      <c r="S11" s="4"/>
      <c r="T11" s="36" t="s">
        <v>27</v>
      </c>
      <c r="U11" s="27" t="s">
        <v>25</v>
      </c>
      <c r="V11" s="31" t="s">
        <v>32</v>
      </c>
      <c r="W11" s="37" t="s">
        <v>37</v>
      </c>
    </row>
    <row r="12" spans="1:24" ht="81.75" customHeight="1" thickBot="1">
      <c r="A12" s="419" t="s">
        <v>0</v>
      </c>
      <c r="B12" s="417" t="s">
        <v>16</v>
      </c>
      <c r="C12" s="413" t="s">
        <v>18</v>
      </c>
      <c r="D12" s="413" t="s">
        <v>1</v>
      </c>
      <c r="E12" s="417" t="s">
        <v>20</v>
      </c>
      <c r="F12" s="413" t="s">
        <v>17</v>
      </c>
      <c r="G12" s="413" t="s">
        <v>21</v>
      </c>
      <c r="H12" s="434" t="s">
        <v>44</v>
      </c>
      <c r="I12" s="432" t="s">
        <v>41</v>
      </c>
      <c r="J12" s="430" t="s">
        <v>40</v>
      </c>
      <c r="K12" s="428" t="s">
        <v>39</v>
      </c>
      <c r="L12" s="427" t="s">
        <v>15</v>
      </c>
      <c r="M12" s="424" t="s">
        <v>23</v>
      </c>
      <c r="N12" s="425"/>
      <c r="O12" s="425"/>
      <c r="P12" s="425"/>
      <c r="Q12" s="426"/>
      <c r="R12" s="415" t="s">
        <v>8</v>
      </c>
      <c r="S12" s="4"/>
      <c r="T12" s="38" t="s">
        <v>26</v>
      </c>
      <c r="U12" s="84" t="s">
        <v>28</v>
      </c>
      <c r="V12" s="354"/>
      <c r="W12" s="355"/>
    </row>
    <row r="13" spans="1:24" ht="29.25" customHeight="1" thickBot="1">
      <c r="A13" s="420"/>
      <c r="B13" s="418"/>
      <c r="C13" s="414"/>
      <c r="D13" s="414"/>
      <c r="E13" s="418"/>
      <c r="F13" s="414"/>
      <c r="G13" s="414"/>
      <c r="H13" s="435"/>
      <c r="I13" s="433"/>
      <c r="J13" s="431"/>
      <c r="K13" s="429"/>
      <c r="L13" s="416"/>
      <c r="M13" s="81" t="s">
        <v>29</v>
      </c>
      <c r="N13" s="101" t="s">
        <v>30</v>
      </c>
      <c r="O13" s="101" t="s">
        <v>31</v>
      </c>
      <c r="P13" s="101" t="s">
        <v>32</v>
      </c>
      <c r="Q13" s="50" t="s">
        <v>127</v>
      </c>
      <c r="R13" s="416"/>
      <c r="S13" s="4"/>
      <c r="T13" s="29"/>
      <c r="U13" s="213"/>
      <c r="V13" s="88"/>
      <c r="W13" s="88"/>
    </row>
    <row r="14" spans="1:24" ht="24" customHeight="1" thickBot="1">
      <c r="A14" s="362" t="s">
        <v>50</v>
      </c>
      <c r="B14" s="363"/>
      <c r="C14" s="363"/>
      <c r="D14" s="363"/>
      <c r="E14" s="363"/>
      <c r="F14" s="363"/>
      <c r="G14" s="363"/>
      <c r="H14" s="363"/>
      <c r="I14" s="363"/>
      <c r="J14" s="363"/>
      <c r="K14" s="363"/>
      <c r="L14" s="271"/>
      <c r="M14" s="363"/>
      <c r="N14" s="363"/>
      <c r="O14" s="363"/>
      <c r="P14" s="363"/>
      <c r="Q14" s="363"/>
      <c r="R14" s="272"/>
      <c r="S14" s="4"/>
      <c r="T14" s="29"/>
    </row>
    <row r="15" spans="1:24" ht="92.25" customHeight="1">
      <c r="A15" s="180">
        <v>1</v>
      </c>
      <c r="B15" s="181" t="s">
        <v>42</v>
      </c>
      <c r="C15" s="182" t="s">
        <v>109</v>
      </c>
      <c r="D15" s="183" t="s">
        <v>113</v>
      </c>
      <c r="E15" s="89">
        <v>4</v>
      </c>
      <c r="F15" s="90" t="s">
        <v>29</v>
      </c>
      <c r="G15" s="91">
        <v>1</v>
      </c>
      <c r="H15" s="92">
        <v>100</v>
      </c>
      <c r="I15" s="43">
        <v>1</v>
      </c>
      <c r="J15" s="169">
        <v>43521</v>
      </c>
      <c r="K15" s="210" t="s">
        <v>136</v>
      </c>
      <c r="L15" s="82" t="s">
        <v>124</v>
      </c>
      <c r="M15" s="128">
        <v>4</v>
      </c>
      <c r="N15" s="128"/>
      <c r="O15" s="128"/>
      <c r="P15" s="128"/>
      <c r="Q15" s="121">
        <f>SUM(M15:P15)</f>
        <v>4</v>
      </c>
      <c r="R15" s="117"/>
      <c r="S15" s="4"/>
      <c r="T15" s="29"/>
    </row>
    <row r="16" spans="1:24" ht="93.75">
      <c r="A16" s="184">
        <v>2</v>
      </c>
      <c r="B16" s="185" t="s">
        <v>43</v>
      </c>
      <c r="C16" s="185" t="s">
        <v>45</v>
      </c>
      <c r="D16" s="186" t="s">
        <v>81</v>
      </c>
      <c r="E16" s="93">
        <v>12</v>
      </c>
      <c r="F16" s="148" t="s">
        <v>30</v>
      </c>
      <c r="G16" s="94">
        <v>1</v>
      </c>
      <c r="H16" s="95">
        <v>80</v>
      </c>
      <c r="I16" s="44">
        <v>1</v>
      </c>
      <c r="J16" s="175"/>
      <c r="K16" s="209" t="s">
        <v>142</v>
      </c>
      <c r="L16" s="140" t="s">
        <v>123</v>
      </c>
      <c r="M16" s="129"/>
      <c r="N16" s="129">
        <v>0</v>
      </c>
      <c r="O16" s="129"/>
      <c r="P16" s="130"/>
      <c r="Q16" s="122">
        <f>SUM(M16:P16)</f>
        <v>0</v>
      </c>
      <c r="R16" s="216" t="s">
        <v>148</v>
      </c>
      <c r="S16" s="17"/>
      <c r="T16" s="29"/>
    </row>
    <row r="17" spans="1:28" s="3" customFormat="1" ht="51" customHeight="1">
      <c r="A17" s="221">
        <v>3</v>
      </c>
      <c r="B17" s="227" t="s">
        <v>46</v>
      </c>
      <c r="C17" s="227" t="s">
        <v>110</v>
      </c>
      <c r="D17" s="223" t="s">
        <v>112</v>
      </c>
      <c r="E17" s="293">
        <v>4</v>
      </c>
      <c r="F17" s="308" t="s">
        <v>111</v>
      </c>
      <c r="G17" s="440">
        <v>4</v>
      </c>
      <c r="H17" s="437">
        <v>1</v>
      </c>
      <c r="I17" s="150"/>
      <c r="J17" s="175">
        <v>43566</v>
      </c>
      <c r="K17" s="260" t="s">
        <v>147</v>
      </c>
      <c r="L17" s="231" t="s">
        <v>121</v>
      </c>
      <c r="M17" s="421">
        <v>0.5</v>
      </c>
      <c r="N17" s="421">
        <v>1.25</v>
      </c>
      <c r="O17" s="421"/>
      <c r="P17" s="421"/>
      <c r="Q17" s="229">
        <f>SUM(M17:P17)</f>
        <v>1.75</v>
      </c>
      <c r="R17" s="219" t="s">
        <v>153</v>
      </c>
      <c r="S17" s="5"/>
    </row>
    <row r="18" spans="1:28" s="3" customFormat="1" ht="51" customHeight="1">
      <c r="A18" s="380"/>
      <c r="B18" s="283"/>
      <c r="C18" s="283"/>
      <c r="D18" s="384"/>
      <c r="E18" s="294"/>
      <c r="F18" s="375"/>
      <c r="G18" s="441"/>
      <c r="H18" s="438"/>
      <c r="I18" s="176">
        <v>1</v>
      </c>
      <c r="J18" s="153"/>
      <c r="K18" s="261"/>
      <c r="L18" s="232"/>
      <c r="M18" s="422"/>
      <c r="N18" s="422"/>
      <c r="O18" s="422"/>
      <c r="P18" s="422"/>
      <c r="Q18" s="229"/>
      <c r="R18" s="237"/>
      <c r="S18" s="5"/>
    </row>
    <row r="19" spans="1:28" s="3" customFormat="1" ht="23.25" customHeight="1">
      <c r="A19" s="380"/>
      <c r="B19" s="283"/>
      <c r="C19" s="283"/>
      <c r="D19" s="384"/>
      <c r="E19" s="294"/>
      <c r="F19" s="375"/>
      <c r="G19" s="441"/>
      <c r="H19" s="438"/>
      <c r="I19" s="151"/>
      <c r="J19" s="153"/>
      <c r="K19" s="261"/>
      <c r="L19" s="232"/>
      <c r="M19" s="422"/>
      <c r="N19" s="422"/>
      <c r="O19" s="422"/>
      <c r="P19" s="422"/>
      <c r="Q19" s="229"/>
      <c r="R19" s="237"/>
      <c r="S19" s="5"/>
    </row>
    <row r="20" spans="1:28" s="3" customFormat="1" ht="188.25" customHeight="1">
      <c r="A20" s="222"/>
      <c r="B20" s="228"/>
      <c r="C20" s="228"/>
      <c r="D20" s="224"/>
      <c r="E20" s="436"/>
      <c r="F20" s="309"/>
      <c r="G20" s="442"/>
      <c r="H20" s="439"/>
      <c r="I20" s="152"/>
      <c r="J20" s="154"/>
      <c r="K20" s="262"/>
      <c r="L20" s="233"/>
      <c r="M20" s="423"/>
      <c r="N20" s="423"/>
      <c r="O20" s="423"/>
      <c r="P20" s="423"/>
      <c r="Q20" s="230"/>
      <c r="R20" s="220"/>
      <c r="S20" s="5"/>
    </row>
    <row r="21" spans="1:28" s="3" customFormat="1" ht="34.5" customHeight="1">
      <c r="A21" s="330">
        <v>4</v>
      </c>
      <c r="B21" s="345" t="s">
        <v>47</v>
      </c>
      <c r="C21" s="345" t="s">
        <v>48</v>
      </c>
      <c r="D21" s="345" t="s">
        <v>49</v>
      </c>
      <c r="E21" s="372">
        <v>3</v>
      </c>
      <c r="F21" s="375" t="s">
        <v>30</v>
      </c>
      <c r="G21" s="375">
        <v>1</v>
      </c>
      <c r="H21" s="310">
        <v>100</v>
      </c>
      <c r="I21" s="313"/>
      <c r="J21" s="370"/>
      <c r="K21" s="315" t="s">
        <v>138</v>
      </c>
      <c r="L21" s="317" t="s">
        <v>124</v>
      </c>
      <c r="M21" s="250"/>
      <c r="N21" s="250">
        <v>3</v>
      </c>
      <c r="O21" s="250"/>
      <c r="P21" s="250"/>
      <c r="Q21" s="391">
        <f>SUM(M21:P21)</f>
        <v>3</v>
      </c>
      <c r="R21" s="364" t="s">
        <v>149</v>
      </c>
      <c r="S21" s="5"/>
    </row>
    <row r="22" spans="1:28" s="3" customFormat="1" ht="34.5" customHeight="1">
      <c r="A22" s="331"/>
      <c r="B22" s="346"/>
      <c r="C22" s="346"/>
      <c r="D22" s="346"/>
      <c r="E22" s="373"/>
      <c r="F22" s="375"/>
      <c r="G22" s="375"/>
      <c r="H22" s="311"/>
      <c r="I22" s="313"/>
      <c r="J22" s="370"/>
      <c r="K22" s="315"/>
      <c r="L22" s="318"/>
      <c r="M22" s="251"/>
      <c r="N22" s="251"/>
      <c r="O22" s="251"/>
      <c r="P22" s="251"/>
      <c r="Q22" s="392"/>
      <c r="R22" s="365"/>
      <c r="S22" s="5"/>
    </row>
    <row r="23" spans="1:28" s="3" customFormat="1" ht="35.25" customHeight="1" thickBot="1">
      <c r="A23" s="332"/>
      <c r="B23" s="347"/>
      <c r="C23" s="347"/>
      <c r="D23" s="347"/>
      <c r="E23" s="374"/>
      <c r="F23" s="376"/>
      <c r="G23" s="376"/>
      <c r="H23" s="312"/>
      <c r="I23" s="314"/>
      <c r="J23" s="371"/>
      <c r="K23" s="316"/>
      <c r="L23" s="319"/>
      <c r="M23" s="252"/>
      <c r="N23" s="252"/>
      <c r="O23" s="252"/>
      <c r="P23" s="252"/>
      <c r="Q23" s="393"/>
      <c r="R23" s="366"/>
      <c r="S23" s="5"/>
    </row>
    <row r="24" spans="1:28" s="3" customFormat="1" ht="28.5" customHeight="1" thickBot="1">
      <c r="A24" s="270" t="s">
        <v>54</v>
      </c>
      <c r="B24" s="271"/>
      <c r="C24" s="271"/>
      <c r="D24" s="271"/>
      <c r="E24" s="271"/>
      <c r="F24" s="271"/>
      <c r="G24" s="271"/>
      <c r="H24" s="271"/>
      <c r="I24" s="271"/>
      <c r="J24" s="271"/>
      <c r="K24" s="271"/>
      <c r="L24" s="271"/>
      <c r="M24" s="271"/>
      <c r="N24" s="271"/>
      <c r="O24" s="271"/>
      <c r="P24" s="271"/>
      <c r="Q24" s="271"/>
      <c r="R24" s="272"/>
      <c r="S24" s="6"/>
    </row>
    <row r="25" spans="1:28" s="3" customFormat="1" ht="105" customHeight="1">
      <c r="A25" s="20">
        <v>5</v>
      </c>
      <c r="B25" s="41" t="s">
        <v>51</v>
      </c>
      <c r="C25" s="41" t="s">
        <v>52</v>
      </c>
      <c r="D25" s="42" t="s">
        <v>53</v>
      </c>
      <c r="E25" s="96">
        <v>3</v>
      </c>
      <c r="F25" s="97" t="s">
        <v>32</v>
      </c>
      <c r="G25" s="138">
        <v>1</v>
      </c>
      <c r="H25" s="147" t="s">
        <v>26</v>
      </c>
      <c r="I25" s="45"/>
      <c r="J25" s="46"/>
      <c r="K25" s="47"/>
      <c r="L25" s="82" t="s">
        <v>122</v>
      </c>
      <c r="M25" s="128"/>
      <c r="N25" s="128"/>
      <c r="O25" s="128"/>
      <c r="P25" s="128"/>
      <c r="Q25" s="123">
        <f>SUM(M25:P25)</f>
        <v>0</v>
      </c>
      <c r="R25" s="51"/>
      <c r="S25" s="6"/>
    </row>
    <row r="26" spans="1:28" s="3" customFormat="1" ht="39" customHeight="1">
      <c r="A26" s="377">
        <v>6</v>
      </c>
      <c r="B26" s="296" t="s">
        <v>55</v>
      </c>
      <c r="C26" s="298" t="s">
        <v>65</v>
      </c>
      <c r="D26" s="300" t="s">
        <v>56</v>
      </c>
      <c r="E26" s="264">
        <v>4</v>
      </c>
      <c r="F26" s="293" t="s">
        <v>111</v>
      </c>
      <c r="G26" s="225">
        <v>4</v>
      </c>
      <c r="H26" s="320">
        <v>4</v>
      </c>
      <c r="I26" s="173">
        <v>4</v>
      </c>
      <c r="J26" s="155" t="s">
        <v>133</v>
      </c>
      <c r="K26" s="260" t="s">
        <v>143</v>
      </c>
      <c r="L26" s="231" t="s">
        <v>121</v>
      </c>
      <c r="M26" s="421">
        <v>1</v>
      </c>
      <c r="N26" s="421">
        <v>1</v>
      </c>
      <c r="O26" s="421"/>
      <c r="P26" s="421"/>
      <c r="Q26" s="229">
        <f>SUM(M26:P26)</f>
        <v>2</v>
      </c>
      <c r="R26" s="219" t="s">
        <v>150</v>
      </c>
      <c r="S26" s="6"/>
      <c r="AB26" s="40"/>
    </row>
    <row r="27" spans="1:28" s="3" customFormat="1" ht="39" customHeight="1">
      <c r="A27" s="377"/>
      <c r="B27" s="296"/>
      <c r="C27" s="298"/>
      <c r="D27" s="300"/>
      <c r="E27" s="264"/>
      <c r="F27" s="294"/>
      <c r="G27" s="240"/>
      <c r="H27" s="321"/>
      <c r="I27" s="158"/>
      <c r="J27" s="156"/>
      <c r="K27" s="261"/>
      <c r="L27" s="232"/>
      <c r="M27" s="422"/>
      <c r="N27" s="422"/>
      <c r="O27" s="422"/>
      <c r="P27" s="422"/>
      <c r="Q27" s="229"/>
      <c r="R27" s="237"/>
      <c r="S27" s="6"/>
      <c r="AB27" s="40"/>
    </row>
    <row r="28" spans="1:28" s="3" customFormat="1" ht="39" customHeight="1">
      <c r="A28" s="377"/>
      <c r="B28" s="296"/>
      <c r="C28" s="298"/>
      <c r="D28" s="300"/>
      <c r="E28" s="264"/>
      <c r="F28" s="294"/>
      <c r="G28" s="240"/>
      <c r="H28" s="321"/>
      <c r="I28" s="158"/>
      <c r="J28" s="156"/>
      <c r="K28" s="261"/>
      <c r="L28" s="232"/>
      <c r="M28" s="422"/>
      <c r="N28" s="422"/>
      <c r="O28" s="422"/>
      <c r="P28" s="422"/>
      <c r="Q28" s="229"/>
      <c r="R28" s="237"/>
      <c r="S28" s="6"/>
      <c r="AB28" s="40"/>
    </row>
    <row r="29" spans="1:28" s="3" customFormat="1" ht="38.25" customHeight="1" thickBot="1">
      <c r="A29" s="378"/>
      <c r="B29" s="297"/>
      <c r="C29" s="299"/>
      <c r="D29" s="301"/>
      <c r="E29" s="265"/>
      <c r="F29" s="295"/>
      <c r="G29" s="303"/>
      <c r="H29" s="322"/>
      <c r="I29" s="159"/>
      <c r="J29" s="157"/>
      <c r="K29" s="263"/>
      <c r="L29" s="443"/>
      <c r="M29" s="444"/>
      <c r="N29" s="444"/>
      <c r="O29" s="444"/>
      <c r="P29" s="444"/>
      <c r="Q29" s="325"/>
      <c r="R29" s="324"/>
      <c r="S29" s="6"/>
      <c r="AB29" s="40"/>
    </row>
    <row r="30" spans="1:28" s="3" customFormat="1" ht="24" customHeight="1" thickBot="1">
      <c r="A30" s="270" t="s">
        <v>82</v>
      </c>
      <c r="B30" s="271"/>
      <c r="C30" s="271"/>
      <c r="D30" s="271"/>
      <c r="E30" s="271"/>
      <c r="F30" s="273"/>
      <c r="G30" s="271"/>
      <c r="H30" s="271"/>
      <c r="I30" s="271"/>
      <c r="J30" s="271"/>
      <c r="K30" s="271"/>
      <c r="L30" s="271"/>
      <c r="M30" s="271"/>
      <c r="N30" s="271"/>
      <c r="O30" s="271"/>
      <c r="P30" s="271"/>
      <c r="Q30" s="271"/>
      <c r="R30" s="272"/>
      <c r="S30" s="7"/>
    </row>
    <row r="31" spans="1:28" s="3" customFormat="1" ht="24.75" customHeight="1">
      <c r="A31" s="381">
        <v>7</v>
      </c>
      <c r="B31" s="187" t="s">
        <v>57</v>
      </c>
      <c r="C31" s="302" t="s">
        <v>114</v>
      </c>
      <c r="D31" s="348" t="s">
        <v>61</v>
      </c>
      <c r="E31" s="162">
        <v>12</v>
      </c>
      <c r="F31" s="225" t="s">
        <v>111</v>
      </c>
      <c r="G31" s="306">
        <v>4</v>
      </c>
      <c r="H31" s="307">
        <f>J9</f>
        <v>115</v>
      </c>
      <c r="I31" s="394">
        <v>2</v>
      </c>
      <c r="J31" s="323"/>
      <c r="K31" s="396" t="s">
        <v>144</v>
      </c>
      <c r="L31" s="326" t="s">
        <v>121</v>
      </c>
      <c r="M31" s="327">
        <v>1</v>
      </c>
      <c r="N31" s="327">
        <v>3.5</v>
      </c>
      <c r="O31" s="327"/>
      <c r="P31" s="327"/>
      <c r="Q31" s="259">
        <f>SUM(M31:P31)</f>
        <v>4.5</v>
      </c>
      <c r="R31" s="453" t="s">
        <v>156</v>
      </c>
      <c r="S31" s="7"/>
    </row>
    <row r="32" spans="1:28" s="3" customFormat="1" ht="9" customHeight="1">
      <c r="A32" s="382"/>
      <c r="B32" s="283" t="s">
        <v>58</v>
      </c>
      <c r="C32" s="281"/>
      <c r="D32" s="349"/>
      <c r="E32" s="238">
        <v>4</v>
      </c>
      <c r="F32" s="240"/>
      <c r="G32" s="240"/>
      <c r="H32" s="275"/>
      <c r="I32" s="242"/>
      <c r="J32" s="248"/>
      <c r="K32" s="261"/>
      <c r="L32" s="291"/>
      <c r="M32" s="257"/>
      <c r="N32" s="257"/>
      <c r="O32" s="257"/>
      <c r="P32" s="257"/>
      <c r="Q32" s="235"/>
      <c r="R32" s="454"/>
      <c r="S32" s="6"/>
    </row>
    <row r="33" spans="1:54" s="3" customFormat="1" ht="21" customHeight="1">
      <c r="A33" s="382"/>
      <c r="B33" s="283"/>
      <c r="C33" s="281"/>
      <c r="D33" s="349"/>
      <c r="E33" s="238"/>
      <c r="F33" s="240"/>
      <c r="G33" s="240"/>
      <c r="H33" s="275"/>
      <c r="I33" s="242"/>
      <c r="J33" s="248"/>
      <c r="K33" s="261"/>
      <c r="L33" s="291"/>
      <c r="M33" s="257"/>
      <c r="N33" s="257"/>
      <c r="O33" s="257"/>
      <c r="P33" s="257"/>
      <c r="Q33" s="235"/>
      <c r="R33" s="454"/>
      <c r="S33" s="6"/>
    </row>
    <row r="34" spans="1:54" s="3" customFormat="1" ht="27" customHeight="1">
      <c r="A34" s="382"/>
      <c r="B34" s="283"/>
      <c r="C34" s="281"/>
      <c r="D34" s="349"/>
      <c r="E34" s="238"/>
      <c r="F34" s="240"/>
      <c r="G34" s="240"/>
      <c r="H34" s="275"/>
      <c r="I34" s="242"/>
      <c r="J34" s="248"/>
      <c r="K34" s="261"/>
      <c r="L34" s="291"/>
      <c r="M34" s="257"/>
      <c r="N34" s="257"/>
      <c r="O34" s="257"/>
      <c r="P34" s="257"/>
      <c r="Q34" s="235"/>
      <c r="R34" s="454"/>
      <c r="S34" s="6"/>
    </row>
    <row r="35" spans="1:54" s="3" customFormat="1" ht="10.5" customHeight="1">
      <c r="A35" s="382"/>
      <c r="B35" s="283"/>
      <c r="C35" s="281"/>
      <c r="D35" s="349"/>
      <c r="E35" s="238"/>
      <c r="F35" s="240"/>
      <c r="G35" s="240"/>
      <c r="H35" s="275"/>
      <c r="I35" s="242"/>
      <c r="J35" s="248"/>
      <c r="K35" s="261"/>
      <c r="L35" s="291"/>
      <c r="M35" s="257"/>
      <c r="N35" s="257"/>
      <c r="O35" s="257"/>
      <c r="P35" s="257"/>
      <c r="Q35" s="235"/>
      <c r="R35" s="454"/>
      <c r="S35" s="6"/>
    </row>
    <row r="36" spans="1:54" s="3" customFormat="1" ht="44.25" customHeight="1">
      <c r="A36" s="382"/>
      <c r="B36" s="188" t="s">
        <v>59</v>
      </c>
      <c r="C36" s="281"/>
      <c r="D36" s="349"/>
      <c r="E36" s="165">
        <v>4</v>
      </c>
      <c r="F36" s="240"/>
      <c r="G36" s="240"/>
      <c r="H36" s="275"/>
      <c r="I36" s="144"/>
      <c r="J36" s="49"/>
      <c r="K36" s="261"/>
      <c r="L36" s="291"/>
      <c r="M36" s="257"/>
      <c r="N36" s="257"/>
      <c r="O36" s="257"/>
      <c r="P36" s="257"/>
      <c r="Q36" s="235"/>
      <c r="R36" s="454"/>
      <c r="S36" s="7"/>
    </row>
    <row r="37" spans="1:54" s="3" customFormat="1" ht="30" customHeight="1">
      <c r="A37" s="382"/>
      <c r="B37" s="283" t="s">
        <v>60</v>
      </c>
      <c r="C37" s="281"/>
      <c r="D37" s="349"/>
      <c r="E37" s="238">
        <v>4</v>
      </c>
      <c r="F37" s="240"/>
      <c r="G37" s="240"/>
      <c r="H37" s="275"/>
      <c r="I37" s="242"/>
      <c r="J37" s="248"/>
      <c r="K37" s="261"/>
      <c r="L37" s="291"/>
      <c r="M37" s="257"/>
      <c r="N37" s="257"/>
      <c r="O37" s="257"/>
      <c r="P37" s="257"/>
      <c r="Q37" s="235"/>
      <c r="R37" s="454"/>
      <c r="S37" s="7"/>
    </row>
    <row r="38" spans="1:54" s="3" customFormat="1" ht="41.25" customHeight="1">
      <c r="A38" s="383"/>
      <c r="B38" s="283"/>
      <c r="C38" s="282"/>
      <c r="D38" s="350"/>
      <c r="E38" s="239"/>
      <c r="F38" s="226"/>
      <c r="G38" s="226"/>
      <c r="H38" s="276"/>
      <c r="I38" s="243"/>
      <c r="J38" s="249"/>
      <c r="K38" s="261"/>
      <c r="L38" s="292"/>
      <c r="M38" s="258"/>
      <c r="N38" s="258"/>
      <c r="O38" s="258"/>
      <c r="P38" s="258"/>
      <c r="Q38" s="236"/>
      <c r="R38" s="455"/>
      <c r="S38" s="6"/>
    </row>
    <row r="39" spans="1:54" s="3" customFormat="1" ht="43.5" customHeight="1">
      <c r="A39" s="395">
        <v>8</v>
      </c>
      <c r="B39" s="189" t="s">
        <v>62</v>
      </c>
      <c r="C39" s="190" t="s">
        <v>65</v>
      </c>
      <c r="D39" s="284" t="s">
        <v>68</v>
      </c>
      <c r="E39" s="98">
        <f>+E40+E41</f>
        <v>4</v>
      </c>
      <c r="F39" s="225" t="s">
        <v>111</v>
      </c>
      <c r="G39" s="225">
        <v>4</v>
      </c>
      <c r="H39" s="274">
        <v>1</v>
      </c>
      <c r="I39" s="241">
        <v>1</v>
      </c>
      <c r="J39" s="246">
        <v>43198</v>
      </c>
      <c r="K39" s="260" t="s">
        <v>145</v>
      </c>
      <c r="L39" s="290" t="s">
        <v>121</v>
      </c>
      <c r="M39" s="256">
        <v>1</v>
      </c>
      <c r="N39" s="256">
        <v>1</v>
      </c>
      <c r="O39" s="256"/>
      <c r="P39" s="256"/>
      <c r="Q39" s="234">
        <f>SUM(M39:P39)</f>
        <v>2</v>
      </c>
      <c r="R39" s="219" t="s">
        <v>151</v>
      </c>
      <c r="S39" s="6"/>
    </row>
    <row r="40" spans="1:54" s="3" customFormat="1" ht="81.75" customHeight="1">
      <c r="A40" s="382"/>
      <c r="B40" s="191" t="s">
        <v>63</v>
      </c>
      <c r="C40" s="190" t="s">
        <v>66</v>
      </c>
      <c r="D40" s="285"/>
      <c r="E40" s="165">
        <v>2</v>
      </c>
      <c r="F40" s="240"/>
      <c r="G40" s="240"/>
      <c r="H40" s="275"/>
      <c r="I40" s="242"/>
      <c r="J40" s="247"/>
      <c r="K40" s="261"/>
      <c r="L40" s="291"/>
      <c r="M40" s="257"/>
      <c r="N40" s="257"/>
      <c r="O40" s="257"/>
      <c r="P40" s="257"/>
      <c r="Q40" s="235"/>
      <c r="R40" s="237"/>
      <c r="S40" s="7"/>
    </row>
    <row r="41" spans="1:54" s="3" customFormat="1" ht="29.25" customHeight="1">
      <c r="A41" s="382"/>
      <c r="B41" s="283" t="s">
        <v>64</v>
      </c>
      <c r="C41" s="281" t="s">
        <v>67</v>
      </c>
      <c r="D41" s="285"/>
      <c r="E41" s="238">
        <v>2</v>
      </c>
      <c r="F41" s="240"/>
      <c r="G41" s="240"/>
      <c r="H41" s="275"/>
      <c r="I41" s="242"/>
      <c r="J41" s="244">
        <v>43022</v>
      </c>
      <c r="K41" s="261"/>
      <c r="L41" s="291"/>
      <c r="M41" s="257"/>
      <c r="N41" s="257"/>
      <c r="O41" s="257"/>
      <c r="P41" s="257"/>
      <c r="Q41" s="235"/>
      <c r="R41" s="237"/>
      <c r="S41" s="7"/>
    </row>
    <row r="42" spans="1:54" s="3" customFormat="1" ht="68.25" customHeight="1">
      <c r="A42" s="383"/>
      <c r="B42" s="228"/>
      <c r="C42" s="282"/>
      <c r="D42" s="286"/>
      <c r="E42" s="239"/>
      <c r="F42" s="226"/>
      <c r="G42" s="226"/>
      <c r="H42" s="276"/>
      <c r="I42" s="243"/>
      <c r="J42" s="245"/>
      <c r="K42" s="262"/>
      <c r="L42" s="292"/>
      <c r="M42" s="258"/>
      <c r="N42" s="258"/>
      <c r="O42" s="258"/>
      <c r="P42" s="258"/>
      <c r="Q42" s="236"/>
      <c r="R42" s="220"/>
      <c r="S42" s="7"/>
    </row>
    <row r="43" spans="1:54" s="3" customFormat="1" ht="98.25" customHeight="1">
      <c r="A43" s="192">
        <v>9</v>
      </c>
      <c r="B43" s="191" t="s">
        <v>69</v>
      </c>
      <c r="C43" s="193" t="s">
        <v>70</v>
      </c>
      <c r="D43" s="193" t="s">
        <v>71</v>
      </c>
      <c r="E43" s="142">
        <v>5</v>
      </c>
      <c r="F43" s="149" t="s">
        <v>32</v>
      </c>
      <c r="G43" s="99">
        <v>1</v>
      </c>
      <c r="H43" s="102">
        <v>1</v>
      </c>
      <c r="I43" s="143">
        <v>1</v>
      </c>
      <c r="J43" s="174"/>
      <c r="K43" s="163"/>
      <c r="L43" s="136" t="s">
        <v>122</v>
      </c>
      <c r="M43" s="146"/>
      <c r="N43" s="146"/>
      <c r="O43" s="146"/>
      <c r="P43" s="146"/>
      <c r="Q43" s="135">
        <f>SUM(M43:P43)</f>
        <v>0</v>
      </c>
      <c r="R43" s="141"/>
      <c r="S43" s="6"/>
    </row>
    <row r="44" spans="1:54" s="3" customFormat="1" ht="71.25" customHeight="1">
      <c r="A44" s="221">
        <v>10</v>
      </c>
      <c r="B44" s="227" t="s">
        <v>72</v>
      </c>
      <c r="C44" s="223" t="s">
        <v>73</v>
      </c>
      <c r="D44" s="223" t="s">
        <v>74</v>
      </c>
      <c r="E44" s="225">
        <v>4</v>
      </c>
      <c r="F44" s="308" t="s">
        <v>30</v>
      </c>
      <c r="G44" s="225">
        <v>2</v>
      </c>
      <c r="H44" s="274">
        <v>100</v>
      </c>
      <c r="I44" s="168">
        <v>1</v>
      </c>
      <c r="J44" s="174">
        <v>43556</v>
      </c>
      <c r="K44" s="260" t="s">
        <v>139</v>
      </c>
      <c r="L44" s="290" t="s">
        <v>121</v>
      </c>
      <c r="M44" s="256">
        <v>3</v>
      </c>
      <c r="N44" s="256">
        <v>1</v>
      </c>
      <c r="O44" s="256"/>
      <c r="P44" s="256"/>
      <c r="Q44" s="234">
        <f>SUM(M44:P44)</f>
        <v>4</v>
      </c>
      <c r="R44" s="219" t="s">
        <v>152</v>
      </c>
      <c r="S44" s="6"/>
    </row>
    <row r="45" spans="1:54" s="19" customFormat="1" ht="76.5" customHeight="1">
      <c r="A45" s="222"/>
      <c r="B45" s="228"/>
      <c r="C45" s="224"/>
      <c r="D45" s="224"/>
      <c r="E45" s="226"/>
      <c r="F45" s="309"/>
      <c r="G45" s="226"/>
      <c r="H45" s="276"/>
      <c r="I45" s="160"/>
      <c r="J45" s="161"/>
      <c r="K45" s="262"/>
      <c r="L45" s="292"/>
      <c r="M45" s="258"/>
      <c r="N45" s="258"/>
      <c r="O45" s="258"/>
      <c r="P45" s="258"/>
      <c r="Q45" s="236"/>
      <c r="R45" s="220"/>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42.75" customHeight="1">
      <c r="A46" s="385">
        <v>11</v>
      </c>
      <c r="B46" s="194" t="s">
        <v>75</v>
      </c>
      <c r="C46" s="388" t="s">
        <v>76</v>
      </c>
      <c r="D46" s="388" t="s">
        <v>77</v>
      </c>
      <c r="E46" s="100">
        <f>+E47+E48</f>
        <v>8</v>
      </c>
      <c r="F46" s="225" t="s">
        <v>31</v>
      </c>
      <c r="G46" s="266">
        <v>1</v>
      </c>
      <c r="H46" s="268">
        <v>100</v>
      </c>
      <c r="I46" s="445"/>
      <c r="J46" s="304">
        <v>43556</v>
      </c>
      <c r="K46" s="260" t="s">
        <v>146</v>
      </c>
      <c r="L46" s="290" t="s">
        <v>124</v>
      </c>
      <c r="M46" s="253">
        <v>0</v>
      </c>
      <c r="N46" s="256">
        <v>5.5</v>
      </c>
      <c r="O46" s="256"/>
      <c r="P46" s="256"/>
      <c r="Q46" s="234">
        <f>SUM(M46:P46)</f>
        <v>5.5</v>
      </c>
      <c r="R46" s="456" t="s">
        <v>157</v>
      </c>
    </row>
    <row r="47" spans="1:54" s="39" customFormat="1" ht="35.25" customHeight="1">
      <c r="A47" s="386"/>
      <c r="B47" s="195" t="s">
        <v>78</v>
      </c>
      <c r="C47" s="389"/>
      <c r="D47" s="389"/>
      <c r="E47" s="165">
        <v>4</v>
      </c>
      <c r="F47" s="240"/>
      <c r="G47" s="267"/>
      <c r="H47" s="269"/>
      <c r="I47" s="446"/>
      <c r="J47" s="305"/>
      <c r="K47" s="261"/>
      <c r="L47" s="291"/>
      <c r="M47" s="254"/>
      <c r="N47" s="257"/>
      <c r="O47" s="257"/>
      <c r="P47" s="257"/>
      <c r="Q47" s="235"/>
      <c r="R47" s="454"/>
    </row>
    <row r="48" spans="1:54" s="39" customFormat="1" ht="258.75" customHeight="1">
      <c r="A48" s="387"/>
      <c r="B48" s="196" t="s">
        <v>79</v>
      </c>
      <c r="C48" s="390"/>
      <c r="D48" s="390"/>
      <c r="E48" s="165">
        <v>4</v>
      </c>
      <c r="F48" s="139" t="s">
        <v>111</v>
      </c>
      <c r="G48" s="166">
        <v>4</v>
      </c>
      <c r="H48" s="167">
        <v>334</v>
      </c>
      <c r="I48" s="171">
        <v>1</v>
      </c>
      <c r="J48" s="170"/>
      <c r="K48" s="262"/>
      <c r="L48" s="206" t="s">
        <v>121</v>
      </c>
      <c r="M48" s="255"/>
      <c r="N48" s="258"/>
      <c r="O48" s="258"/>
      <c r="P48" s="258"/>
      <c r="Q48" s="236"/>
      <c r="R48" s="454"/>
    </row>
    <row r="49" spans="1:54" s="19" customFormat="1" ht="21" customHeight="1">
      <c r="A49" s="221">
        <v>12</v>
      </c>
      <c r="B49" s="227" t="s">
        <v>80</v>
      </c>
      <c r="C49" s="223" t="s">
        <v>45</v>
      </c>
      <c r="D49" s="223" t="s">
        <v>81</v>
      </c>
      <c r="E49" s="225">
        <v>4</v>
      </c>
      <c r="F49" s="240" t="s">
        <v>31</v>
      </c>
      <c r="G49" s="225">
        <v>1</v>
      </c>
      <c r="H49" s="274">
        <v>100</v>
      </c>
      <c r="I49" s="241"/>
      <c r="J49" s="277"/>
      <c r="K49" s="278"/>
      <c r="L49" s="291" t="s">
        <v>122</v>
      </c>
      <c r="M49" s="256"/>
      <c r="N49" s="256"/>
      <c r="O49" s="256"/>
      <c r="P49" s="256"/>
      <c r="Q49" s="234">
        <f>SUM(M49:P49)</f>
        <v>0</v>
      </c>
      <c r="R49" s="219"/>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80"/>
      <c r="B50" s="283"/>
      <c r="C50" s="384"/>
      <c r="D50" s="384"/>
      <c r="E50" s="240"/>
      <c r="F50" s="240"/>
      <c r="G50" s="240"/>
      <c r="H50" s="275"/>
      <c r="I50" s="242"/>
      <c r="J50" s="247"/>
      <c r="K50" s="279"/>
      <c r="L50" s="291"/>
      <c r="M50" s="257"/>
      <c r="N50" s="257"/>
      <c r="O50" s="257"/>
      <c r="P50" s="257"/>
      <c r="Q50" s="235"/>
      <c r="R50" s="237"/>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80"/>
      <c r="B51" s="283"/>
      <c r="C51" s="384"/>
      <c r="D51" s="384"/>
      <c r="E51" s="240"/>
      <c r="F51" s="240"/>
      <c r="G51" s="240"/>
      <c r="H51" s="275"/>
      <c r="I51" s="242"/>
      <c r="J51" s="247"/>
      <c r="K51" s="279"/>
      <c r="L51" s="291"/>
      <c r="M51" s="257"/>
      <c r="N51" s="257"/>
      <c r="O51" s="257"/>
      <c r="P51" s="257"/>
      <c r="Q51" s="235"/>
      <c r="R51" s="237"/>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80"/>
      <c r="B52" s="283"/>
      <c r="C52" s="384"/>
      <c r="D52" s="384"/>
      <c r="E52" s="240"/>
      <c r="F52" s="240"/>
      <c r="G52" s="240"/>
      <c r="H52" s="275"/>
      <c r="I52" s="242"/>
      <c r="J52" s="247"/>
      <c r="K52" s="279"/>
      <c r="L52" s="291"/>
      <c r="M52" s="257"/>
      <c r="N52" s="257"/>
      <c r="O52" s="257"/>
      <c r="P52" s="257"/>
      <c r="Q52" s="235"/>
      <c r="R52" s="237"/>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222"/>
      <c r="B53" s="228"/>
      <c r="C53" s="224"/>
      <c r="D53" s="224"/>
      <c r="E53" s="240"/>
      <c r="F53" s="226"/>
      <c r="G53" s="226"/>
      <c r="H53" s="276"/>
      <c r="I53" s="243"/>
      <c r="J53" s="245"/>
      <c r="K53" s="280"/>
      <c r="L53" s="292"/>
      <c r="M53" s="258"/>
      <c r="N53" s="258"/>
      <c r="O53" s="258"/>
      <c r="P53" s="258"/>
      <c r="Q53" s="236"/>
      <c r="R53" s="220"/>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21">
        <v>13</v>
      </c>
      <c r="B54" s="227" t="s">
        <v>83</v>
      </c>
      <c r="C54" s="284" t="s">
        <v>84</v>
      </c>
      <c r="D54" s="287" t="s">
        <v>85</v>
      </c>
      <c r="E54" s="225">
        <v>4</v>
      </c>
      <c r="F54" s="225" t="s">
        <v>32</v>
      </c>
      <c r="G54" s="225">
        <v>1</v>
      </c>
      <c r="H54" s="274" t="s">
        <v>26</v>
      </c>
      <c r="I54" s="241"/>
      <c r="J54" s="277"/>
      <c r="K54" s="278"/>
      <c r="L54" s="290" t="s">
        <v>122</v>
      </c>
      <c r="M54" s="256"/>
      <c r="N54" s="256"/>
      <c r="O54" s="256"/>
      <c r="P54" s="256"/>
      <c r="Q54" s="234">
        <f>SUM(M54:P54)</f>
        <v>0</v>
      </c>
      <c r="R54" s="219"/>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80"/>
      <c r="B55" s="283"/>
      <c r="C55" s="285"/>
      <c r="D55" s="288"/>
      <c r="E55" s="240"/>
      <c r="F55" s="240"/>
      <c r="G55" s="240"/>
      <c r="H55" s="275"/>
      <c r="I55" s="242"/>
      <c r="J55" s="247"/>
      <c r="K55" s="279"/>
      <c r="L55" s="291"/>
      <c r="M55" s="257"/>
      <c r="N55" s="257"/>
      <c r="O55" s="257"/>
      <c r="P55" s="257"/>
      <c r="Q55" s="235"/>
      <c r="R55" s="237"/>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80"/>
      <c r="B56" s="283"/>
      <c r="C56" s="285"/>
      <c r="D56" s="288"/>
      <c r="E56" s="240"/>
      <c r="F56" s="240"/>
      <c r="G56" s="240"/>
      <c r="H56" s="275"/>
      <c r="I56" s="242"/>
      <c r="J56" s="247"/>
      <c r="K56" s="279"/>
      <c r="L56" s="291"/>
      <c r="M56" s="257"/>
      <c r="N56" s="257"/>
      <c r="O56" s="257"/>
      <c r="P56" s="257"/>
      <c r="Q56" s="235"/>
      <c r="R56" s="237"/>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80"/>
      <c r="B57" s="283"/>
      <c r="C57" s="285"/>
      <c r="D57" s="288"/>
      <c r="E57" s="240"/>
      <c r="F57" s="240"/>
      <c r="G57" s="240"/>
      <c r="H57" s="275"/>
      <c r="I57" s="242"/>
      <c r="J57" s="247"/>
      <c r="K57" s="279"/>
      <c r="L57" s="291"/>
      <c r="M57" s="257"/>
      <c r="N57" s="257"/>
      <c r="O57" s="257"/>
      <c r="P57" s="257"/>
      <c r="Q57" s="235"/>
      <c r="R57" s="237"/>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22"/>
      <c r="B58" s="228"/>
      <c r="C58" s="286"/>
      <c r="D58" s="289"/>
      <c r="E58" s="226"/>
      <c r="F58" s="226"/>
      <c r="G58" s="226"/>
      <c r="H58" s="276"/>
      <c r="I58" s="243"/>
      <c r="J58" s="245"/>
      <c r="K58" s="280"/>
      <c r="L58" s="292"/>
      <c r="M58" s="258"/>
      <c r="N58" s="258"/>
      <c r="O58" s="258"/>
      <c r="P58" s="258"/>
      <c r="Q58" s="236"/>
      <c r="R58" s="220"/>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84">
        <v>14</v>
      </c>
      <c r="B59" s="197" t="s">
        <v>86</v>
      </c>
      <c r="C59" s="198" t="s">
        <v>87</v>
      </c>
      <c r="D59" s="198" t="s">
        <v>85</v>
      </c>
      <c r="E59" s="139">
        <v>3</v>
      </c>
      <c r="F59" s="99" t="s">
        <v>32</v>
      </c>
      <c r="G59" s="99">
        <v>1</v>
      </c>
      <c r="H59" s="102" t="s">
        <v>26</v>
      </c>
      <c r="I59" s="107"/>
      <c r="J59" s="48"/>
      <c r="K59" s="108"/>
      <c r="L59" s="112" t="s">
        <v>122</v>
      </c>
      <c r="M59" s="131"/>
      <c r="N59" s="131"/>
      <c r="O59" s="131"/>
      <c r="P59" s="131"/>
      <c r="Q59" s="119">
        <f>SUM(M59:P59)</f>
        <v>0</v>
      </c>
      <c r="R59" s="113"/>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7">
        <v>15</v>
      </c>
      <c r="B60" s="178" t="s">
        <v>88</v>
      </c>
      <c r="C60" s="199" t="s">
        <v>87</v>
      </c>
      <c r="D60" s="199" t="s">
        <v>89</v>
      </c>
      <c r="E60" s="103">
        <v>3</v>
      </c>
      <c r="F60" s="103" t="s">
        <v>32</v>
      </c>
      <c r="G60" s="103">
        <v>1</v>
      </c>
      <c r="H60" s="104" t="s">
        <v>26</v>
      </c>
      <c r="I60" s="109"/>
      <c r="J60" s="110"/>
      <c r="K60" s="111"/>
      <c r="L60" s="114" t="s">
        <v>122</v>
      </c>
      <c r="M60" s="132"/>
      <c r="N60" s="132"/>
      <c r="O60" s="132"/>
      <c r="P60" s="132"/>
      <c r="Q60" s="120">
        <f>SUM(M60:P60)</f>
        <v>0</v>
      </c>
      <c r="R60" s="115"/>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70" t="s">
        <v>90</v>
      </c>
      <c r="B61" s="271"/>
      <c r="C61" s="271"/>
      <c r="D61" s="271"/>
      <c r="E61" s="271"/>
      <c r="F61" s="271"/>
      <c r="G61" s="271"/>
      <c r="H61" s="271"/>
      <c r="I61" s="271"/>
      <c r="J61" s="271"/>
      <c r="K61" s="271"/>
      <c r="L61" s="271"/>
      <c r="M61" s="271"/>
      <c r="N61" s="271"/>
      <c r="O61" s="271"/>
      <c r="P61" s="271"/>
      <c r="Q61" s="271"/>
      <c r="R61" s="272"/>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246.75" customHeight="1">
      <c r="A62" s="180">
        <v>16</v>
      </c>
      <c r="B62" s="200" t="s">
        <v>91</v>
      </c>
      <c r="C62" s="200" t="s">
        <v>92</v>
      </c>
      <c r="D62" s="201" t="s">
        <v>93</v>
      </c>
      <c r="E62" s="96">
        <v>12</v>
      </c>
      <c r="F62" s="96" t="s">
        <v>111</v>
      </c>
      <c r="G62" s="96">
        <v>12</v>
      </c>
      <c r="H62" s="105">
        <v>7</v>
      </c>
      <c r="I62" s="106">
        <v>3</v>
      </c>
      <c r="J62" s="172" t="s">
        <v>132</v>
      </c>
      <c r="K62" s="164" t="s">
        <v>140</v>
      </c>
      <c r="L62" s="116" t="s">
        <v>121</v>
      </c>
      <c r="M62" s="133">
        <v>3</v>
      </c>
      <c r="N62" s="133">
        <v>2</v>
      </c>
      <c r="O62" s="133"/>
      <c r="P62" s="133"/>
      <c r="Q62" s="124">
        <f t="shared" ref="Q62:Q67" si="0">SUM(M62:P62)</f>
        <v>5</v>
      </c>
      <c r="R62" s="117" t="s">
        <v>154</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84">
        <v>17</v>
      </c>
      <c r="B63" s="197" t="s">
        <v>94</v>
      </c>
      <c r="C63" s="197" t="s">
        <v>95</v>
      </c>
      <c r="D63" s="185" t="s">
        <v>96</v>
      </c>
      <c r="E63" s="99">
        <v>4</v>
      </c>
      <c r="F63" s="99" t="s">
        <v>31</v>
      </c>
      <c r="G63" s="99">
        <v>1</v>
      </c>
      <c r="H63" s="102" t="s">
        <v>26</v>
      </c>
      <c r="I63" s="107"/>
      <c r="J63" s="48"/>
      <c r="K63" s="163"/>
      <c r="L63" s="137" t="s">
        <v>122</v>
      </c>
      <c r="M63" s="145"/>
      <c r="N63" s="145"/>
      <c r="O63" s="145"/>
      <c r="P63" s="145"/>
      <c r="Q63" s="125">
        <f t="shared" si="0"/>
        <v>0</v>
      </c>
      <c r="R63" s="113"/>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2.75">
      <c r="A64" s="184">
        <v>18</v>
      </c>
      <c r="B64" s="197" t="s">
        <v>97</v>
      </c>
      <c r="C64" s="202" t="s">
        <v>98</v>
      </c>
      <c r="D64" s="185" t="s">
        <v>99</v>
      </c>
      <c r="E64" s="99">
        <v>2</v>
      </c>
      <c r="F64" s="99" t="s">
        <v>111</v>
      </c>
      <c r="G64" s="99">
        <v>1</v>
      </c>
      <c r="H64" s="102" t="s">
        <v>26</v>
      </c>
      <c r="I64" s="107"/>
      <c r="J64" s="204">
        <v>43558</v>
      </c>
      <c r="K64" s="163" t="s">
        <v>141</v>
      </c>
      <c r="L64" s="215" t="s">
        <v>121</v>
      </c>
      <c r="M64" s="214"/>
      <c r="N64" s="214">
        <v>1</v>
      </c>
      <c r="O64" s="214"/>
      <c r="P64" s="214"/>
      <c r="Q64" s="125">
        <f t="shared" si="0"/>
        <v>1</v>
      </c>
      <c r="R64" s="113" t="s">
        <v>155</v>
      </c>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84">
        <v>19</v>
      </c>
      <c r="B65" s="197" t="s">
        <v>100</v>
      </c>
      <c r="C65" s="197" t="s">
        <v>101</v>
      </c>
      <c r="D65" s="185" t="s">
        <v>102</v>
      </c>
      <c r="E65" s="99">
        <v>1</v>
      </c>
      <c r="F65" s="99" t="s">
        <v>31</v>
      </c>
      <c r="G65" s="99">
        <v>1</v>
      </c>
      <c r="H65" s="102">
        <v>3</v>
      </c>
      <c r="I65" s="107">
        <v>1</v>
      </c>
      <c r="J65" s="48"/>
      <c r="K65" s="211"/>
      <c r="L65" s="137" t="s">
        <v>122</v>
      </c>
      <c r="M65" s="145"/>
      <c r="N65" s="145"/>
      <c r="O65" s="145"/>
      <c r="P65" s="145"/>
      <c r="Q65" s="125">
        <f t="shared" si="0"/>
        <v>0</v>
      </c>
      <c r="R65" s="113"/>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84">
        <v>20</v>
      </c>
      <c r="B66" s="197" t="s">
        <v>103</v>
      </c>
      <c r="C66" s="197" t="s">
        <v>105</v>
      </c>
      <c r="D66" s="203" t="s">
        <v>106</v>
      </c>
      <c r="E66" s="99">
        <v>4</v>
      </c>
      <c r="F66" s="99" t="s">
        <v>32</v>
      </c>
      <c r="G66" s="99">
        <v>1</v>
      </c>
      <c r="H66" s="102">
        <v>7</v>
      </c>
      <c r="I66" s="107"/>
      <c r="J66" s="48"/>
      <c r="K66" s="108"/>
      <c r="L66" s="137" t="s">
        <v>122</v>
      </c>
      <c r="M66" s="145"/>
      <c r="N66" s="145"/>
      <c r="O66" s="145"/>
      <c r="P66" s="145"/>
      <c r="Q66" s="125">
        <f t="shared" si="0"/>
        <v>0</v>
      </c>
      <c r="R66" s="113"/>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7">
        <v>21</v>
      </c>
      <c r="B67" s="178" t="s">
        <v>107</v>
      </c>
      <c r="C67" s="178" t="s">
        <v>104</v>
      </c>
      <c r="D67" s="179" t="s">
        <v>108</v>
      </c>
      <c r="E67" s="103"/>
      <c r="F67" s="103"/>
      <c r="G67" s="103"/>
      <c r="H67" s="104"/>
      <c r="I67" s="109">
        <v>1</v>
      </c>
      <c r="J67" s="205">
        <v>43490</v>
      </c>
      <c r="K67" s="212" t="s">
        <v>134</v>
      </c>
      <c r="L67" s="118"/>
      <c r="M67" s="134"/>
      <c r="N67" s="134"/>
      <c r="O67" s="134"/>
      <c r="P67" s="134"/>
      <c r="Q67" s="126">
        <f t="shared" si="0"/>
        <v>0</v>
      </c>
      <c r="R67" s="115" t="s">
        <v>135</v>
      </c>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53" customFormat="1" ht="57.75" customHeight="1" thickBot="1">
      <c r="A68" s="54"/>
      <c r="B68" s="55"/>
      <c r="C68" s="55"/>
      <c r="D68" s="55"/>
      <c r="E68" s="55"/>
      <c r="F68" s="56"/>
      <c r="G68" s="56"/>
      <c r="H68" s="56"/>
      <c r="I68" s="379" t="s">
        <v>115</v>
      </c>
      <c r="J68" s="379"/>
      <c r="K68" s="379"/>
      <c r="L68" s="379"/>
      <c r="M68" s="85"/>
      <c r="N68" s="85"/>
      <c r="O68" s="85"/>
      <c r="P68" s="85"/>
      <c r="Q68" s="127">
        <f>Q67+Q66+Q65+Q64+Q62+Q63+Q60+Q59+Q54+Q49+Q46+Q44+Q43+Q39+Q31+Q26+Q25+Q21+Q17+Q16+Q15</f>
        <v>32.75</v>
      </c>
      <c r="R68" s="57"/>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name="Actividad 1_4"/>
    <protectedRange sqref="R65 J65:K67 Q65:Q67" name="Actividad 16_2_1"/>
    <protectedRange sqref="Q64:R64" name="Actividad 15_2_1"/>
    <protectedRange sqref="L62:Q62 L63:P67 L46:P48" name="Actividad 13_2_1"/>
    <protectedRange sqref="Q46:R48 J45:J48 Q44 L45:P45 R45" name="Actividad 11_2_1"/>
    <protectedRange sqref="Q15:Q16 I25:Q25 I26:J29 L26:Q29"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xr:uid="{00000000-0009-0000-0000-000000000000}"/>
  <mergeCells count="198">
    <mergeCell ref="D12:D13"/>
    <mergeCell ref="M54:M58"/>
    <mergeCell ref="N54:N58"/>
    <mergeCell ref="O54:O58"/>
    <mergeCell ref="P54:P58"/>
    <mergeCell ref="G17:G20"/>
    <mergeCell ref="F21:F23"/>
    <mergeCell ref="N31:N38"/>
    <mergeCell ref="O31:O38"/>
    <mergeCell ref="P31:P38"/>
    <mergeCell ref="L26:L29"/>
    <mergeCell ref="P39:P42"/>
    <mergeCell ref="M44:M45"/>
    <mergeCell ref="N44:N45"/>
    <mergeCell ref="O44:O45"/>
    <mergeCell ref="P44:P45"/>
    <mergeCell ref="M26:M29"/>
    <mergeCell ref="N26:N29"/>
    <mergeCell ref="O26:O29"/>
    <mergeCell ref="P26:P29"/>
    <mergeCell ref="K39:K42"/>
    <mergeCell ref="K46:K48"/>
    <mergeCell ref="K44:K45"/>
    <mergeCell ref="I46:I47"/>
    <mergeCell ref="C12:C13"/>
    <mergeCell ref="R12:R13"/>
    <mergeCell ref="B12:B13"/>
    <mergeCell ref="A12:A13"/>
    <mergeCell ref="M17:M20"/>
    <mergeCell ref="N17:N20"/>
    <mergeCell ref="O17:O20"/>
    <mergeCell ref="P17:P20"/>
    <mergeCell ref="M12:Q12"/>
    <mergeCell ref="L12:L13"/>
    <mergeCell ref="K12:K13"/>
    <mergeCell ref="J12:J13"/>
    <mergeCell ref="I12:I13"/>
    <mergeCell ref="H12:H13"/>
    <mergeCell ref="G12:G13"/>
    <mergeCell ref="F12:F13"/>
    <mergeCell ref="E12:E13"/>
    <mergeCell ref="A17:A20"/>
    <mergeCell ref="B17:B20"/>
    <mergeCell ref="C17:C20"/>
    <mergeCell ref="D17:D20"/>
    <mergeCell ref="E17:E20"/>
    <mergeCell ref="H17:H20"/>
    <mergeCell ref="F17:F20"/>
    <mergeCell ref="Q8:R8"/>
    <mergeCell ref="Q9:R9"/>
    <mergeCell ref="A2:R2"/>
    <mergeCell ref="A3:R3"/>
    <mergeCell ref="A4:R4"/>
    <mergeCell ref="A5:R5"/>
    <mergeCell ref="A8:D8"/>
    <mergeCell ref="A7:R7"/>
    <mergeCell ref="A11:H11"/>
    <mergeCell ref="I68:L68"/>
    <mergeCell ref="A49:A53"/>
    <mergeCell ref="A31:A38"/>
    <mergeCell ref="C49:C53"/>
    <mergeCell ref="A46:A48"/>
    <mergeCell ref="C46:C48"/>
    <mergeCell ref="D49:D53"/>
    <mergeCell ref="Q21:Q23"/>
    <mergeCell ref="B37:B38"/>
    <mergeCell ref="Q49:Q53"/>
    <mergeCell ref="D46:D48"/>
    <mergeCell ref="I31:I35"/>
    <mergeCell ref="F54:F58"/>
    <mergeCell ref="G54:G58"/>
    <mergeCell ref="H54:H58"/>
    <mergeCell ref="I54:I58"/>
    <mergeCell ref="J54:J58"/>
    <mergeCell ref="B49:B53"/>
    <mergeCell ref="E49:E53"/>
    <mergeCell ref="A54:A58"/>
    <mergeCell ref="A39:A42"/>
    <mergeCell ref="B41:B42"/>
    <mergeCell ref="E32:E35"/>
    <mergeCell ref="K31:K38"/>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G21:G23"/>
    <mergeCell ref="A26:A29"/>
    <mergeCell ref="R54:R58"/>
    <mergeCell ref="H21:H23"/>
    <mergeCell ref="I21:I23"/>
    <mergeCell ref="K21:K23"/>
    <mergeCell ref="L21:L23"/>
    <mergeCell ref="H26:H29"/>
    <mergeCell ref="I37:I38"/>
    <mergeCell ref="Q39:Q42"/>
    <mergeCell ref="R39:R42"/>
    <mergeCell ref="J31:J35"/>
    <mergeCell ref="R26:R29"/>
    <mergeCell ref="Q26:Q29"/>
    <mergeCell ref="L31:L38"/>
    <mergeCell ref="R49:R53"/>
    <mergeCell ref="L49:L53"/>
    <mergeCell ref="M21:M23"/>
    <mergeCell ref="N21:N23"/>
    <mergeCell ref="M31:M38"/>
    <mergeCell ref="M49:M53"/>
    <mergeCell ref="N49:N53"/>
    <mergeCell ref="O49:O53"/>
    <mergeCell ref="P49:P53"/>
    <mergeCell ref="N39:N42"/>
    <mergeCell ref="O39:O42"/>
    <mergeCell ref="J46:J47"/>
    <mergeCell ref="L46:L47"/>
    <mergeCell ref="G31:G38"/>
    <mergeCell ref="H31:H38"/>
    <mergeCell ref="G39:G42"/>
    <mergeCell ref="H39:H42"/>
    <mergeCell ref="F44:F45"/>
    <mergeCell ref="G44:G45"/>
    <mergeCell ref="H44:H45"/>
    <mergeCell ref="F46:F47"/>
    <mergeCell ref="L39:L42"/>
    <mergeCell ref="L44:L45"/>
    <mergeCell ref="F26:F29"/>
    <mergeCell ref="F31:F38"/>
    <mergeCell ref="B26:B29"/>
    <mergeCell ref="C26:C29"/>
    <mergeCell ref="D26:D29"/>
    <mergeCell ref="D39:D42"/>
    <mergeCell ref="C31:C38"/>
    <mergeCell ref="M39:M42"/>
    <mergeCell ref="G26:G29"/>
    <mergeCell ref="K17:K20"/>
    <mergeCell ref="K26:K29"/>
    <mergeCell ref="E26:E29"/>
    <mergeCell ref="Q44:Q45"/>
    <mergeCell ref="G46:G47"/>
    <mergeCell ref="H46:H47"/>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R44:R45"/>
    <mergeCell ref="A44:A45"/>
    <mergeCell ref="C44:C45"/>
    <mergeCell ref="D44:D45"/>
    <mergeCell ref="E44:E45"/>
    <mergeCell ref="B44:B45"/>
    <mergeCell ref="Q17:Q20"/>
    <mergeCell ref="L17:L20"/>
    <mergeCell ref="Q46:Q48"/>
    <mergeCell ref="R46:R48"/>
    <mergeCell ref="R17:R20"/>
    <mergeCell ref="E41:E42"/>
    <mergeCell ref="F39:F42"/>
    <mergeCell ref="I39:I42"/>
    <mergeCell ref="J41:J42"/>
    <mergeCell ref="J39:J40"/>
    <mergeCell ref="J37:J38"/>
    <mergeCell ref="O21:O23"/>
    <mergeCell ref="P21:P23"/>
    <mergeCell ref="M46:M48"/>
    <mergeCell ref="N46:N48"/>
    <mergeCell ref="O46:O48"/>
    <mergeCell ref="P46:P48"/>
    <mergeCell ref="Q31:Q38"/>
  </mergeCells>
  <conditionalFormatting sqref="L25:Q25 Q26">
    <cfRule type="expression" dxfId="36" priority="116" stopIfTrue="1">
      <formula>L25="NC"</formula>
    </cfRule>
    <cfRule type="expression" dxfId="35" priority="117" stopIfTrue="1">
      <formula>L25="PE"</formula>
    </cfRule>
    <cfRule type="expression" dxfId="34" priority="118" stopIfTrue="1">
      <formula>L25="PA"</formula>
    </cfRule>
    <cfRule type="expression" dxfId="33" priority="119" stopIfTrue="1">
      <formula>L25="C"</formula>
    </cfRule>
  </conditionalFormatting>
  <conditionalFormatting sqref="L26:P26">
    <cfRule type="expression" dxfId="32" priority="108" stopIfTrue="1">
      <formula>L26="NC"</formula>
    </cfRule>
    <cfRule type="expression" dxfId="31" priority="109" stopIfTrue="1">
      <formula>L26="PE"</formula>
    </cfRule>
    <cfRule type="expression" dxfId="30" priority="110" stopIfTrue="1">
      <formula>L26="PA"</formula>
    </cfRule>
    <cfRule type="expression" dxfId="29" priority="111" stopIfTrue="1">
      <formula>L26="C"</formula>
    </cfRule>
  </conditionalFormatting>
  <conditionalFormatting sqref="I1 I6">
    <cfRule type="containsText" dxfId="28" priority="44" operator="containsText" text="Sin empezar">
      <formula>NOT(ISERROR(SEARCH("Sin empezar",I1)))</formula>
    </cfRule>
    <cfRule type="containsText" dxfId="27" priority="45" stopIfTrue="1" operator="containsText" text="En progreso">
      <formula>NOT(ISERROR(SEARCH("En progreso",I1)))</formula>
    </cfRule>
    <cfRule type="containsText" dxfId="26"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59:P60 L15:P17 L21:P21 L31:P31 L39:P39 L49:Q49 L54:P54 L46:P46 L43:P44 L48 L25:P26 L62:P67">
    <cfRule type="containsText" dxfId="25" priority="43" operator="containsText" text="Cumplido">
      <formula>NOT(ISERROR(SEARCH("Cumplido",L15)))</formula>
    </cfRule>
  </conditionalFormatting>
  <conditionalFormatting sqref="L59:P60 L15:P17 L21:P21 L31:P31 L39:P39 L49:Q49 L54:P54 L46:P46 L43:P44 L48 L25:P26 L62:P67">
    <cfRule type="containsText" dxfId="24" priority="39" operator="containsText" text="N/A">
      <formula>NOT(ISERROR(SEARCH("N/A",L15)))</formula>
    </cfRule>
    <cfRule type="containsText" dxfId="23" priority="40" operator="containsText" text="No Cumplido">
      <formula>NOT(ISERROR(SEARCH("No Cumplido",L15)))</formula>
    </cfRule>
    <cfRule type="containsText" dxfId="22" priority="41" operator="containsText" text="Pendiente">
      <formula>NOT(ISERROR(SEARCH("Pendiente",L15)))</formula>
    </cfRule>
    <cfRule type="containsText" dxfId="21" priority="42" operator="containsText" text="Parcial">
      <formula>NOT(ISERROR(SEARCH("Parcial",L15)))</formula>
    </cfRule>
  </conditionalFormatting>
  <conditionalFormatting sqref="L15:P16">
    <cfRule type="expression" dxfId="20" priority="180" stopIfTrue="1">
      <formula>L15:L23="NC"</formula>
    </cfRule>
    <cfRule type="expression" dxfId="19" priority="181" stopIfTrue="1">
      <formula>L15:L23="PE"</formula>
    </cfRule>
    <cfRule type="expression" dxfId="18" priority="182" stopIfTrue="1">
      <formula>L15:L23="PA"</formula>
    </cfRule>
    <cfRule type="expression" dxfId="17" priority="183" stopIfTrue="1">
      <formula>L15:L23="C"</formula>
    </cfRule>
  </conditionalFormatting>
  <conditionalFormatting sqref="Q46">
    <cfRule type="containsText" dxfId="16" priority="28" operator="containsText" text="Cumplido">
      <formula>NOT(ISERROR(SEARCH("Cumplido",Q46)))</formula>
    </cfRule>
  </conditionalFormatting>
  <conditionalFormatting sqref="Q46">
    <cfRule type="containsText" dxfId="15" priority="24" operator="containsText" text="N/A">
      <formula>NOT(ISERROR(SEARCH("N/A",Q46)))</formula>
    </cfRule>
    <cfRule type="containsText" dxfId="14" priority="25" operator="containsText" text="No Cumplido">
      <formula>NOT(ISERROR(SEARCH("No Cumplido",Q46)))</formula>
    </cfRule>
    <cfRule type="containsText" dxfId="13" priority="26" operator="containsText" text="Pendiente">
      <formula>NOT(ISERROR(SEARCH("Pendiente",Q46)))</formula>
    </cfRule>
    <cfRule type="containsText" dxfId="12" priority="27" operator="containsText" text="Parcial">
      <formula>NOT(ISERROR(SEARCH("Parcial",Q46)))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6">
    <dataValidation type="whole" operator="lessThanOrEqual" allowBlank="1" showInputMessage="1" showErrorMessage="1" sqref="Q64" xr:uid="{00000000-0002-0000-0000-000000000000}">
      <formula1>2</formula1>
    </dataValidation>
    <dataValidation type="whole" operator="lessThanOrEqual" allowBlank="1" showInputMessage="1" showErrorMessage="1" sqref="Q63 Q54:Q58 Q66:Q67 Q44:Q45" xr:uid="{00000000-0002-0000-0000-000001000000}">
      <formula1>4</formula1>
    </dataValidation>
    <dataValidation type="whole" operator="lessThanOrEqual" allowBlank="1" showInputMessage="1" showErrorMessage="1" sqref="Q59 Q60" xr:uid="{00000000-0002-0000-0000-000002000000}">
      <formula1>3</formula1>
    </dataValidation>
    <dataValidation type="whole" operator="lessThanOrEqual" allowBlank="1" showInputMessage="1" showErrorMessage="1" sqref="Q43" xr:uid="{00000000-0002-0000-0000-000003000000}">
      <formula1>5</formula1>
    </dataValidation>
    <dataValidation type="list" allowBlank="1" showInputMessage="1" showErrorMessage="1" sqref="S24:S44" xr:uid="{00000000-0002-0000-0000-000004000000}">
      <formula1>#REF!</formula1>
    </dataValidation>
    <dataValidation type="decimal" showInputMessage="1" showErrorMessage="1" sqref="E40:E42 E64" xr:uid="{00000000-0002-0000-0000-000005000000}">
      <formula1>2</formula1>
      <formula2>2</formula2>
    </dataValidation>
    <dataValidation type="decimal" showInputMessage="1" showErrorMessage="1" sqref="E15 E17:E20 E26:E29 E32:E39 E44 E47:E58 E63 E66" xr:uid="{00000000-0002-0000-0000-000006000000}">
      <formula1>4</formula1>
      <formula2>4</formula2>
    </dataValidation>
    <dataValidation type="decimal" showInputMessage="1" showErrorMessage="1" sqref="E16 E31 E62" xr:uid="{00000000-0002-0000-0000-000007000000}">
      <formula1>12</formula1>
      <formula2>12</formula2>
    </dataValidation>
    <dataValidation type="custom" allowBlank="1" showInputMessage="1" showErrorMessage="1" sqref="C31:C38 B32:B38 B16:B23 C15:C23 B25:C29" xr:uid="{00000000-0002-0000-0000-000008000000}">
      <formula1>B15</formula1>
    </dataValidation>
    <dataValidation type="decimal" showInputMessage="1" showErrorMessage="1" sqref="E43" xr:uid="{00000000-0002-0000-0000-000009000000}">
      <formula1>5</formula1>
      <formula2>5</formula2>
    </dataValidation>
    <dataValidation type="custom" showInputMessage="1" showErrorMessage="1" sqref="B31 B15 I46" xr:uid="{00000000-0002-0000-0000-00000A000000}">
      <formula1>B15</formula1>
    </dataValidation>
    <dataValidation type="decimal" showInputMessage="1" showErrorMessage="1" sqref="E65" xr:uid="{00000000-0002-0000-0000-00000B000000}">
      <formula1>1</formula1>
      <formula2>1</formula2>
    </dataValidation>
    <dataValidation type="whole" operator="lessThanOrEqual" allowBlank="1" showInputMessage="1" showErrorMessage="1" sqref="Q62" xr:uid="{00000000-0002-0000-0000-00000C000000}">
      <formula1>12</formula1>
    </dataValidation>
    <dataValidation type="whole" operator="lessThanOrEqual" allowBlank="1" showInputMessage="1" showErrorMessage="1" sqref="Q65" xr:uid="{00000000-0002-0000-0000-00000D000000}">
      <formula1>1</formula1>
    </dataValidation>
    <dataValidation type="custom" showInputMessage="1" showErrorMessage="1" sqref="B43:B44 B46:B60" xr:uid="{00000000-0002-0000-0000-00000E000000}">
      <formula1>"SUMA(B43:B59)"</formula1>
    </dataValidation>
    <dataValidation type="custom" allowBlank="1" showInputMessage="1" showErrorMessage="1" sqref="B62:B67" xr:uid="{00000000-0002-0000-0000-00000F000000}">
      <formula1>"SUMA(B61:B66)"</formula1>
    </dataValidation>
    <dataValidation type="custom" showInputMessage="1" showErrorMessage="1" sqref="D15:D23 D25:D29 D62:D67 D31:D44 D46:D60" xr:uid="{00000000-0002-0000-0000-000010000000}">
      <formula1>"SUMA(D15:D23;D25:D29;D31:D59;D61:D66)"</formula1>
    </dataValidation>
    <dataValidation type="decimal" allowBlank="1" showInputMessage="1" showErrorMessage="1" sqref="E67" xr:uid="{00000000-0002-0000-0000-000011000000}">
      <formula1>0</formula1>
      <formula2>0</formula2>
    </dataValidation>
    <dataValidation type="decimal" showInputMessage="1" showErrorMessage="1" sqref="E46" xr:uid="{00000000-0002-0000-0000-000012000000}">
      <formula1>8</formula1>
      <formula2>8</formula2>
    </dataValidation>
    <dataValidation type="decimal" allowBlank="1" showInputMessage="1" showErrorMessage="1" sqref="E21:E23 E25 E59:E60" xr:uid="{00000000-0002-0000-0000-000013000000}">
      <formula1>3</formula1>
      <formula2>3</formula2>
    </dataValidation>
    <dataValidation type="custom" showInputMessage="1" showErrorMessage="1" sqref="B39:B41" xr:uid="{00000000-0002-0000-0000-000014000000}">
      <formula1>SUM(B39:B42)</formula1>
    </dataValidation>
    <dataValidation type="custom" showInputMessage="1" showErrorMessage="1" sqref="C39:C40" xr:uid="{00000000-0002-0000-0000-000015000000}">
      <formula1>SUM(C39:D42)</formula1>
    </dataValidation>
    <dataValidation type="custom" showInputMessage="1" showErrorMessage="1" sqref="B42" xr:uid="{00000000-0002-0000-0000-000016000000}">
      <formula1>SUM(B42:B46)</formula1>
    </dataValidation>
    <dataValidation type="custom" showInputMessage="1" showErrorMessage="1" sqref="C43:C44" xr:uid="{00000000-0002-0000-0000-000017000000}">
      <formula1>SUM(C25:C41,C43:C49)</formula1>
    </dataValidation>
    <dataValidation type="custom" showInputMessage="1" showErrorMessage="1" sqref="C46:C47" xr:uid="{00000000-0002-0000-0000-000018000000}">
      <formula1>SUM(C27:C43,C46:C51)</formula1>
    </dataValidation>
    <dataValidation type="custom" showInputMessage="1" showErrorMessage="1" sqref="C48:C60 C62:C63" xr:uid="{00000000-0002-0000-0000-000019000000}">
      <formula1>SUM(C29:C46,C48:C53)</formula1>
    </dataValidation>
    <dataValidation type="custom" showInputMessage="1" showErrorMessage="1" sqref="C64:C67" xr:uid="{00000000-0002-0000-0000-00001A000000}">
      <formula1>SUM(C46:C62,C64:C69)</formula1>
    </dataValidation>
    <dataValidation type="custom" showInputMessage="1" showErrorMessage="1" sqref="C41:C42" xr:uid="{00000000-0002-0000-0000-00001B000000}">
      <formula1>SUM(C41:D45)</formula1>
    </dataValidation>
    <dataValidation type="decimal" allowBlank="1" showInputMessage="1" showErrorMessage="1" sqref="Q15 Q17:Q20 Q26:Q29 Q39:Q42 Q49:Q53" xr:uid="{00000000-0002-0000-0000-00001C000000}">
      <formula1>0</formula1>
      <formula2>4</formula2>
    </dataValidation>
    <dataValidation type="decimal" allowBlank="1" showInputMessage="1" showErrorMessage="1" sqref="Q16 Q31:Q38" xr:uid="{00000000-0002-0000-0000-00001D000000}">
      <formula1>0</formula1>
      <formula2>12</formula2>
    </dataValidation>
    <dataValidation type="decimal" allowBlank="1" showInputMessage="1" showErrorMessage="1" sqref="Q21:Q23 Q25" xr:uid="{00000000-0002-0000-0000-00001E000000}">
      <formula1>0</formula1>
      <formula2>3</formula2>
    </dataValidation>
    <dataValidation type="whole" allowBlank="1" showInputMessage="1" showErrorMessage="1" sqref="Q46:Q48" xr:uid="{00000000-0002-0000-0000-00001F000000}">
      <formula1>0</formula1>
      <formula2>8</formula2>
    </dataValidation>
    <dataValidation type="custom" allowBlank="1" showInputMessage="1" showErrorMessage="1" sqref="F15:H23" xr:uid="{00000000-0002-0000-0000-000020000000}">
      <formula1>"T1"</formula1>
    </dataValidation>
    <dataValidation type="custom" allowBlank="1" showInputMessage="1" showErrorMessage="1" sqref="F25:H29" xr:uid="{00000000-0002-0000-0000-000021000000}">
      <formula1>"T4"</formula1>
    </dataValidation>
    <dataValidation type="custom" showInputMessage="1" showErrorMessage="1" sqref="F31:H60" xr:uid="{00000000-0002-0000-0000-000022000000}">
      <formula1>"T1/T2/T3/T4"</formula1>
    </dataValidation>
    <dataValidation type="custom" allowBlank="1" showInputMessage="1" showErrorMessage="1" sqref="F62:H66" xr:uid="{00000000-0002-0000-0000-000023000000}">
      <formula1>"T1/T2/T3/T4"</formula1>
    </dataValidation>
  </dataValidations>
  <printOptions horizontalCentered="1" verticalCentered="1"/>
  <pageMargins left="0.23622047244094499" right="0.23622047244094499" top="0.35" bottom="0.22" header="0.17" footer="0.17"/>
  <pageSetup paperSize="5" scale="5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24000000}">
          <x14:formula1>
            <xm:f>Hoja1!$B$2:$B$6</xm:f>
          </x14:formula1>
          <xm:sqref>L59:L60 L54 L31 L39 L15:L17 L62:L67 L25:L26 L21 L48:L49 L43:L44 L46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17"/>
  <sheetViews>
    <sheetView workbookViewId="0">
      <selection activeCell="B2" sqref="B2:E10"/>
    </sheetView>
  </sheetViews>
  <sheetFormatPr baseColWidth="10" defaultColWidth="11.42578125" defaultRowHeight="15"/>
  <cols>
    <col min="2" max="2" width="15.85546875" customWidth="1"/>
    <col min="3" max="3" width="23.42578125" customWidth="1"/>
    <col min="4" max="4" width="18.42578125" style="59" customWidth="1"/>
    <col min="5" max="5" width="18.42578125" style="58" customWidth="1"/>
    <col min="7" max="7" width="0" hidden="1" customWidth="1"/>
    <col min="8" max="13" width="11.42578125" hidden="1" customWidth="1"/>
    <col min="14" max="14" width="0" hidden="1" customWidth="1"/>
  </cols>
  <sheetData>
    <row r="2" spans="2:13" ht="21">
      <c r="B2" s="448" t="s">
        <v>38</v>
      </c>
      <c r="C2" s="448"/>
      <c r="D2" s="448"/>
      <c r="E2" s="448"/>
    </row>
    <row r="3" spans="2:13" ht="15.75" thickBot="1">
      <c r="B3" s="207"/>
      <c r="C3" s="207"/>
      <c r="D3" s="208"/>
      <c r="E3" s="208"/>
    </row>
    <row r="4" spans="2:13" ht="31.5" customHeight="1" thickBot="1">
      <c r="B4" s="449" t="s">
        <v>119</v>
      </c>
      <c r="C4" s="450"/>
      <c r="D4" s="451" t="s">
        <v>118</v>
      </c>
      <c r="E4" s="452"/>
      <c r="H4" s="77" t="s">
        <v>4</v>
      </c>
      <c r="I4" s="77" t="s">
        <v>5</v>
      </c>
      <c r="J4" s="77" t="s">
        <v>27</v>
      </c>
      <c r="K4" s="77" t="s">
        <v>7</v>
      </c>
      <c r="L4" s="77" t="s">
        <v>26</v>
      </c>
      <c r="M4" s="78"/>
    </row>
    <row r="5" spans="2:13" ht="24.95" customHeight="1">
      <c r="B5" s="74" t="s">
        <v>29</v>
      </c>
      <c r="C5" s="217">
        <f>SUM('Evaluación PT 2019'!M15:M23,'Evaluación PT 2019'!M25:M29,'Evaluación PT 2019'!M31:M60,'Evaluación PT 2019'!M62:M67)</f>
        <v>13.5</v>
      </c>
      <c r="D5" s="65" t="s">
        <v>120</v>
      </c>
      <c r="E5" s="79">
        <f>H9/M9</f>
        <v>0.14285714285714285</v>
      </c>
      <c r="F5" s="447"/>
      <c r="G5" s="447"/>
      <c r="H5" s="64">
        <f>COUNTIF('Evaluación PT 2019'!L15:L23,"CUMPLIDO")</f>
        <v>2</v>
      </c>
      <c r="I5" s="64">
        <f>COUNTIF('Evaluación PT 2019'!L15:L23,"PARCIAL")</f>
        <v>1</v>
      </c>
      <c r="J5" s="64">
        <f>COUNTIF('Evaluación PT 2019'!L15:L23,"PENDIENTE")</f>
        <v>0</v>
      </c>
      <c r="K5" s="64">
        <f>COUNTIF('Evaluación PT 2019'!L15:L23,"NO CUMPLIDO")</f>
        <v>1</v>
      </c>
      <c r="L5" s="64">
        <f>COUNTIF('Evaluación PT 2019'!L15:L23,"N/A")</f>
        <v>0</v>
      </c>
    </row>
    <row r="6" spans="2:13" ht="24.95" customHeight="1">
      <c r="B6" s="75" t="s">
        <v>30</v>
      </c>
      <c r="C6" s="217">
        <f>SUM('Evaluación PT 2019'!N15:N23,'Evaluación PT 2019'!N25:N29,'Evaluación PT 2019'!N31:N60,'Evaluación PT 2019'!N62:N67)</f>
        <v>19.25</v>
      </c>
      <c r="D6" s="66" t="s">
        <v>121</v>
      </c>
      <c r="E6" s="70">
        <f>I9/M9</f>
        <v>0.38095238095238093</v>
      </c>
      <c r="F6" s="447"/>
      <c r="G6" s="447"/>
      <c r="H6" s="64">
        <f>COUNTIF('Evaluación PT 2019'!L25:L29,"CUMPLIDO")</f>
        <v>0</v>
      </c>
      <c r="I6" s="64">
        <f>COUNTIF('Evaluación PT 2019'!L25:L29,"PARCIAL")</f>
        <v>1</v>
      </c>
      <c r="J6" s="64">
        <f>COUNTIF('Evaluación PT 2019'!L25:L29,"PENDIENTE")</f>
        <v>1</v>
      </c>
      <c r="K6" s="64">
        <f>COUNTIF('Evaluación PT 2019'!L25:L29,"NO CUMPLIDO")</f>
        <v>0</v>
      </c>
      <c r="L6" s="64">
        <f>COUNTIF('Evaluación PT 2019'!L25:L29,"N/A")</f>
        <v>0</v>
      </c>
    </row>
    <row r="7" spans="2:13" ht="24.95" customHeight="1">
      <c r="B7" s="75" t="s">
        <v>31</v>
      </c>
      <c r="C7" s="217">
        <f>SUM('Evaluación PT 2019'!O15:O23,'Evaluación PT 2019'!O25:O29,'Evaluación PT 2019'!O31:O60,'Evaluación PT 2019'!O62:O67)</f>
        <v>0</v>
      </c>
      <c r="D7" s="67" t="s">
        <v>122</v>
      </c>
      <c r="E7" s="70">
        <f>J9/M9</f>
        <v>0.42857142857142855</v>
      </c>
      <c r="F7" s="447"/>
      <c r="G7" s="447"/>
      <c r="H7" s="64">
        <f>COUNTIF('Evaluación PT 2019'!L31:L60,"CUMPLIDO")</f>
        <v>1</v>
      </c>
      <c r="I7" s="64">
        <f>COUNTIF('Evaluación PT 2019'!L31:L60,"PARCIAL")</f>
        <v>4</v>
      </c>
      <c r="J7" s="64">
        <f>COUNTIF('Evaluación PT 2019'!L31:L60,"PENDIENTE")</f>
        <v>5</v>
      </c>
      <c r="K7" s="64">
        <f>COUNTIF('Evaluación PT 2019'!L31:L60,"NO CUMPLIDO")</f>
        <v>0</v>
      </c>
      <c r="L7" s="64">
        <f>COUNTIF('Evaluación PT 2019'!L31:L60,"N/A")</f>
        <v>0</v>
      </c>
    </row>
    <row r="8" spans="2:13" ht="24.95" customHeight="1">
      <c r="B8" s="75" t="s">
        <v>32</v>
      </c>
      <c r="C8" s="217">
        <f>SUM('Evaluación PT 2019'!P15:P23,'Evaluación PT 2019'!P25:P29,'Evaluación PT 2019'!P31:P60,'Evaluación PT 2019'!P62:P67)</f>
        <v>0</v>
      </c>
      <c r="D8" s="68" t="s">
        <v>123</v>
      </c>
      <c r="E8" s="70">
        <f>K9/M9</f>
        <v>4.7619047619047616E-2</v>
      </c>
      <c r="F8" s="447"/>
      <c r="G8" s="447"/>
      <c r="H8" s="64">
        <f>COUNTIF('Evaluación PT 2019'!L62:L67,"CUMPLIDO")</f>
        <v>0</v>
      </c>
      <c r="I8" s="64">
        <f>COUNTIF('Evaluación PT 2019'!L62:L67,"PARCIAL")</f>
        <v>2</v>
      </c>
      <c r="J8" s="64">
        <f>COUNTIF('Evaluación PT 2019'!L62:L67,"PENDIENTE")</f>
        <v>3</v>
      </c>
      <c r="K8" s="64">
        <f>COUNTIF('Evaluación PT 2019'!L62:L67,"NO CUMPLIDO")</f>
        <v>0</v>
      </c>
      <c r="L8" s="64">
        <f>COUNTIF('Evaluación PT 2019'!L62:L67,"N/A")</f>
        <v>0</v>
      </c>
    </row>
    <row r="9" spans="2:13" ht="24.95" customHeight="1" thickBot="1">
      <c r="B9" s="76" t="s">
        <v>117</v>
      </c>
      <c r="C9" s="218"/>
      <c r="D9" s="69" t="s">
        <v>26</v>
      </c>
      <c r="E9" s="70">
        <f>L9/M9</f>
        <v>0</v>
      </c>
      <c r="H9" s="77">
        <f>SUM(H5:H8)</f>
        <v>3</v>
      </c>
      <c r="I9" s="77">
        <f>SUM(I5:I8)</f>
        <v>8</v>
      </c>
      <c r="J9" s="77">
        <f>SUM(J5:J8)</f>
        <v>9</v>
      </c>
      <c r="K9" s="77">
        <f>SUM(K5:K8)</f>
        <v>1</v>
      </c>
      <c r="L9" s="77">
        <f>SUM(L5:L8)</f>
        <v>0</v>
      </c>
      <c r="M9" s="77">
        <f>SUM(H9:L9)</f>
        <v>21</v>
      </c>
    </row>
    <row r="10" spans="2:13" ht="33.75" customHeight="1" thickBot="1">
      <c r="B10" s="62" t="s">
        <v>126</v>
      </c>
      <c r="C10" s="71">
        <f>(C5+C6+C7+C8)-C9</f>
        <v>32.75</v>
      </c>
      <c r="D10" s="72" t="s">
        <v>125</v>
      </c>
      <c r="E10" s="73">
        <f>E5+E6+E7+E8+E9</f>
        <v>1</v>
      </c>
    </row>
    <row r="13" spans="2:13">
      <c r="D13" s="61"/>
      <c r="E13" s="61"/>
    </row>
    <row r="16" spans="2:13">
      <c r="D16"/>
      <c r="E16"/>
    </row>
    <row r="17" spans="4:5">
      <c r="D17"/>
      <c r="E17"/>
    </row>
    <row r="18" spans="4:5">
      <c r="D18"/>
      <c r="E18"/>
    </row>
    <row r="19" spans="4:5">
      <c r="D19"/>
      <c r="E19"/>
    </row>
    <row r="26" spans="4:5">
      <c r="D26" s="60"/>
    </row>
    <row r="27" spans="4:5">
      <c r="D27" s="60"/>
    </row>
    <row r="33" spans="4:5">
      <c r="D33" s="60"/>
    </row>
    <row r="36" spans="4:5">
      <c r="D36" s="60"/>
      <c r="E36" s="60"/>
    </row>
    <row r="39" spans="4:5">
      <c r="D39" s="60"/>
      <c r="E39" s="60"/>
    </row>
    <row r="46" spans="4:5">
      <c r="D46" s="60"/>
    </row>
    <row r="50" spans="4:4">
      <c r="D50" s="60"/>
    </row>
    <row r="57" spans="4:4">
      <c r="D57" s="60"/>
    </row>
    <row r="63" spans="4:4">
      <c r="D63" s="60"/>
    </row>
    <row r="66" spans="4:4">
      <c r="D66" s="60"/>
    </row>
    <row r="68" spans="4:4">
      <c r="D68" s="60"/>
    </row>
    <row r="92" spans="4:4">
      <c r="D92" s="60"/>
    </row>
    <row r="94" spans="4:4">
      <c r="D94" s="60"/>
    </row>
    <row r="101" spans="4:5">
      <c r="D101" s="60"/>
      <c r="E101" s="60"/>
    </row>
    <row r="115" spans="4:5">
      <c r="D115" s="60"/>
      <c r="E115" s="60"/>
    </row>
    <row r="146" spans="4:4">
      <c r="D146" s="60"/>
    </row>
    <row r="157" spans="4:4">
      <c r="D157" s="60"/>
    </row>
    <row r="178" spans="4:5">
      <c r="D178" s="60"/>
    </row>
    <row r="180" spans="4:5">
      <c r="D180" s="60"/>
    </row>
    <row r="184" spans="4:5">
      <c r="E184" s="59"/>
    </row>
    <row r="185" spans="4:5">
      <c r="D185" s="60"/>
    </row>
    <row r="194" spans="4:4">
      <c r="D194" s="60"/>
    </row>
    <row r="195" spans="4:4">
      <c r="D195" s="60"/>
    </row>
    <row r="198" spans="4:4">
      <c r="D198" s="60"/>
    </row>
    <row r="201" spans="4:4">
      <c r="D201" s="60"/>
    </row>
    <row r="215" spans="4:5">
      <c r="D215" s="60"/>
      <c r="E215" s="60"/>
    </row>
    <row r="217" spans="4:5">
      <c r="D217" s="60"/>
      <c r="E217" s="60"/>
    </row>
  </sheetData>
  <sheetProtection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63" t="s">
        <v>124</v>
      </c>
    </row>
    <row r="3" spans="2:2" ht="28.5">
      <c r="B3" s="63" t="s">
        <v>121</v>
      </c>
    </row>
    <row r="4" spans="2:2" ht="28.5">
      <c r="B4" s="63" t="s">
        <v>122</v>
      </c>
    </row>
    <row r="5" spans="2:2" ht="28.5">
      <c r="B5" s="63" t="s">
        <v>123</v>
      </c>
    </row>
    <row r="6" spans="2:2" ht="28.5">
      <c r="B6" s="63" t="s">
        <v>26</v>
      </c>
    </row>
    <row r="7" spans="2:2" ht="28.5">
      <c r="B7" s="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Rosmery Hilario</cp:lastModifiedBy>
  <cp:lastPrinted>2019-05-10T14:05:46Z</cp:lastPrinted>
  <dcterms:created xsi:type="dcterms:W3CDTF">2014-10-03T18:34:35Z</dcterms:created>
  <dcterms:modified xsi:type="dcterms:W3CDTF">2019-07-25T15:34:17Z</dcterms:modified>
</cp:coreProperties>
</file>