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Contabilidad y Finanzas\CONTABILIDAD-FINANZAS-22\CIERRE SISACNOC 3062022\"/>
    </mc:Choice>
  </mc:AlternateContent>
  <bookViews>
    <workbookView xWindow="-120" yWindow="-120" windowWidth="20730" windowHeight="11160"/>
  </bookViews>
  <sheets>
    <sheet name="ESTADO COMPARATIVO" sheetId="19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4" i="19" l="1"/>
  <c r="F10" i="19"/>
  <c r="G16" i="19"/>
  <c r="E28" i="19" l="1"/>
  <c r="E31" i="19"/>
  <c r="G31" i="19" s="1"/>
  <c r="E23" i="19"/>
  <c r="E22" i="19" s="1"/>
  <c r="E32" i="19" l="1"/>
  <c r="G10" i="19"/>
  <c r="G24" i="19" l="1"/>
  <c r="F25" i="19"/>
  <c r="G14" i="19"/>
  <c r="G28" i="19"/>
  <c r="F28" i="19"/>
  <c r="G27" i="19"/>
  <c r="G26" i="19"/>
  <c r="F26" i="19"/>
  <c r="G25" i="19"/>
  <c r="G23" i="19"/>
  <c r="F23" i="19"/>
  <c r="D22" i="19"/>
  <c r="D32" i="19" l="1"/>
  <c r="F24" i="19"/>
  <c r="F22" i="19" s="1"/>
  <c r="G22" i="19"/>
  <c r="G32" i="19" s="1"/>
  <c r="F32" i="19" l="1"/>
</calcChain>
</file>

<file path=xl/sharedStrings.xml><?xml version="1.0" encoding="utf-8"?>
<sst xmlns="http://schemas.openxmlformats.org/spreadsheetml/2006/main" count="38" uniqueCount="38">
  <si>
    <t>(VALORES EN RD$)</t>
  </si>
  <si>
    <t>Osvaldo Antonio Canario Montero</t>
  </si>
  <si>
    <r>
      <rPr>
        <b/>
        <sz val="11"/>
        <rFont val="Times New Roman"/>
        <family val="1"/>
      </rPr>
      <t>Concepto</t>
    </r>
  </si>
  <si>
    <r>
      <rPr>
        <b/>
        <sz val="11"/>
        <rFont val="Times New Roman"/>
        <family val="1"/>
      </rPr>
      <t>Presupuesto Reformado (A)</t>
    </r>
  </si>
  <si>
    <r>
      <rPr>
        <b/>
        <sz val="11"/>
        <rFont val="Times New Roman"/>
        <family val="1"/>
      </rPr>
      <t>Presupuesto Ejecutado (B)</t>
    </r>
  </si>
  <si>
    <t>% de Variac Ejecución (C=B/A)</t>
  </si>
  <si>
    <t>Variación (D=A-B)</t>
  </si>
  <si>
    <r>
      <rPr>
        <b/>
        <sz val="11"/>
        <rFont val="Times New Roman"/>
        <family val="1"/>
      </rPr>
      <t>Ingresos totales</t>
    </r>
  </si>
  <si>
    <r>
      <rPr>
        <sz val="11"/>
        <rFont val="Times New Roman"/>
        <family val="1"/>
      </rPr>
      <t>Impuestos</t>
    </r>
  </si>
  <si>
    <r>
      <rPr>
        <sz val="11"/>
        <rFont val="Times New Roman"/>
        <family val="1"/>
      </rPr>
      <t>Contribuciones Sociales</t>
    </r>
  </si>
  <si>
    <r>
      <rPr>
        <sz val="11"/>
        <rFont val="Times New Roman"/>
        <family val="1"/>
      </rPr>
      <t>Donaciones</t>
    </r>
  </si>
  <si>
    <r>
      <rPr>
        <sz val="11"/>
        <rFont val="Times New Roman"/>
        <family val="1"/>
      </rPr>
      <t>Transferencias</t>
    </r>
  </si>
  <si>
    <r>
      <rPr>
        <sz val="11"/>
        <rFont val="Times New Roman"/>
        <family val="1"/>
      </rPr>
      <t>Ingresos por contraprestación</t>
    </r>
  </si>
  <si>
    <r>
      <rPr>
        <sz val="11"/>
        <rFont val="Times New Roman"/>
        <family val="1"/>
      </rPr>
      <t>Otros ingresos</t>
    </r>
  </si>
  <si>
    <r>
      <rPr>
        <sz val="11"/>
        <rFont val="Times New Roman"/>
        <family val="1"/>
      </rPr>
      <t>Venta de activos no financieros</t>
    </r>
  </si>
  <si>
    <r>
      <rPr>
        <sz val="11"/>
        <rFont val="Times New Roman"/>
        <family val="1"/>
      </rPr>
      <t>Activos financieros con fines de política</t>
    </r>
  </si>
  <si>
    <r>
      <rPr>
        <sz val="11"/>
        <rFont val="Times New Roman"/>
        <family val="1"/>
      </rPr>
      <t>Ingresos a especificar</t>
    </r>
  </si>
  <si>
    <r>
      <rPr>
        <b/>
        <sz val="11"/>
        <rFont val="Times New Roman"/>
        <family val="1"/>
      </rPr>
      <t>Gastos totales</t>
    </r>
  </si>
  <si>
    <r>
      <rPr>
        <sz val="11"/>
        <rFont val="Times New Roman"/>
        <family val="1"/>
      </rPr>
      <t>Remuneraciones y contribuciones</t>
    </r>
  </si>
  <si>
    <r>
      <rPr>
        <sz val="11"/>
        <rFont val="Times New Roman"/>
        <family val="1"/>
      </rPr>
      <t>Contratación de servicios</t>
    </r>
  </si>
  <si>
    <r>
      <rPr>
        <sz val="11"/>
        <rFont val="Times New Roman"/>
        <family val="1"/>
      </rPr>
      <t>Materiales y suministros</t>
    </r>
  </si>
  <si>
    <r>
      <rPr>
        <sz val="11"/>
        <rFont val="Times New Roman"/>
        <family val="1"/>
      </rPr>
      <t>Transferencias corrientes</t>
    </r>
  </si>
  <si>
    <r>
      <rPr>
        <sz val="11"/>
        <rFont val="Times New Roman"/>
        <family val="1"/>
      </rPr>
      <t>Transferencias de capital</t>
    </r>
  </si>
  <si>
    <r>
      <rPr>
        <sz val="11"/>
        <rFont val="Times New Roman"/>
        <family val="1"/>
      </rPr>
      <t>Bienes muebles, inmuebles e intangibles</t>
    </r>
  </si>
  <si>
    <r>
      <rPr>
        <sz val="11"/>
        <rFont val="Times New Roman"/>
        <family val="1"/>
      </rPr>
      <t>Obras</t>
    </r>
  </si>
  <si>
    <t>Adquisición de Activos Financieros con fines de Políticas</t>
  </si>
  <si>
    <r>
      <rPr>
        <sz val="11"/>
        <rFont val="Times New Roman"/>
        <family val="1"/>
      </rPr>
      <t>Gastos financieros</t>
    </r>
  </si>
  <si>
    <r>
      <rPr>
        <b/>
        <sz val="12"/>
        <color rgb="FF231F20"/>
        <rFont val="Times New Roman"/>
        <family val="1"/>
      </rPr>
      <t>Resultado financiero (1-2)</t>
    </r>
  </si>
  <si>
    <t>ESTADO DE COMPARACION DE LOS IMPORTES PRESUPUESTADOS Y REALIZADOS</t>
  </si>
  <si>
    <t>PRESUPUESTO SOBRE LA BASE DEL EFECTIVO</t>
  </si>
  <si>
    <t>DEL CORTE FISCAL AL 30 DE JUNIO DEL 2022</t>
  </si>
  <si>
    <t xml:space="preserve">                            Victor  Valdez Rodriguez</t>
  </si>
  <si>
    <t xml:space="preserve">                      Director Ejecutivo</t>
  </si>
  <si>
    <t xml:space="preserve">                              Director Administrativo y  Financiero</t>
  </si>
  <si>
    <t xml:space="preserve">          Mercedes Yolanda Pujols</t>
  </si>
  <si>
    <t xml:space="preserve">                       Dilenia De Jesus</t>
  </si>
  <si>
    <t xml:space="preserve">                        Contadora</t>
  </si>
  <si>
    <t xml:space="preserve">                            Encargada Financiera Interina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</si>
</sst>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(* #,##0.00_);_(* \(#,##0.00\);_(* &quot;-&quot;??_);_(@_)"/>
    <numFmt numFmtId="164" formatCode="_-* #,##0.00_-;\-* #,##0.00_-;_-* &quot;-&quot;??_-;_-@_-"/>
    <numFmt numFmtId="165" formatCode="_(* #,##0_);_(* \(#,##0\);_(* &quot;-&quot;??_);_(@_)"/>
    <numFmt numFmtId="166" formatCode="_-* #,##0.00\ _P_t_s_-;\-* #,##0.00\ _P_t_s_-;_-* &quot;-&quot;??\ _P_t_s_-;_-@_-"/>
    <numFmt numFmtId="167" formatCode="###0;###0"/>
    <numFmt numFmtId="168" formatCode="###0.0;###0.0"/>
  </numFmts>
  <fonts count="20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231F20"/>
      <name val="Times New Roman"/>
      <family val="1"/>
    </font>
    <font>
      <sz val="11"/>
      <name val="Times New Roman"/>
      <family val="1"/>
    </font>
    <font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2"/>
      <color theme="3"/>
      <name val="Cambria"/>
      <family val="1"/>
      <scheme val="major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3"/>
      <name val="Cambria"/>
      <family val="2"/>
      <scheme val="major"/>
    </font>
    <font>
      <b/>
      <sz val="11"/>
      <name val="Times New Roman"/>
      <family val="1"/>
    </font>
    <font>
      <b/>
      <sz val="11"/>
      <color rgb="FF000000"/>
      <name val="Times New Roman"/>
      <family val="2"/>
    </font>
    <font>
      <sz val="11"/>
      <color rgb="FF000000"/>
      <name val="Times New Roman"/>
      <family val="2"/>
    </font>
    <font>
      <sz val="12"/>
      <color theme="1"/>
      <name val="Times New Roman"/>
      <family val="1"/>
    </font>
    <font>
      <b/>
      <sz val="12"/>
      <name val="Times New Roman"/>
      <family val="1"/>
    </font>
    <font>
      <b/>
      <sz val="12"/>
      <color rgb="FF231F2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medium">
        <color indexed="64"/>
      </bottom>
      <diagonal/>
    </border>
  </borders>
  <cellStyleXfs count="12">
    <xf numFmtId="0" fontId="0" fillId="0" borderId="0"/>
    <xf numFmtId="43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" applyNumberFormat="0" applyFill="0" applyAlignment="0" applyProtection="0"/>
    <xf numFmtId="164" fontId="4" fillId="0" borderId="0" applyFont="0" applyFill="0" applyBorder="0" applyAlignment="0" applyProtection="0"/>
    <xf numFmtId="0" fontId="5" fillId="0" borderId="0" applyNumberFormat="0" applyFill="0" applyBorder="0" applyAlignment="0" applyProtection="0"/>
    <xf numFmtId="166" fontId="9" fillId="0" borderId="0" applyFont="0" applyFill="0" applyBorder="0" applyAlignment="0" applyProtection="0"/>
    <xf numFmtId="0" fontId="7" fillId="0" borderId="0" applyNumberFormat="0" applyFill="0" applyBorder="0" applyAlignment="0" applyProtection="0"/>
    <xf numFmtId="164" fontId="4" fillId="0" borderId="0" applyFont="0" applyFill="0" applyBorder="0" applyAlignment="0" applyProtection="0"/>
    <xf numFmtId="0" fontId="9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</cellStyleXfs>
  <cellXfs count="33">
    <xf numFmtId="0" fontId="0" fillId="0" borderId="0" xfId="0"/>
    <xf numFmtId="0" fontId="1" fillId="2" borderId="0" xfId="0" applyFont="1" applyFill="1"/>
    <xf numFmtId="165" fontId="1" fillId="2" borderId="0" xfId="1" applyNumberFormat="1" applyFont="1" applyFill="1"/>
    <xf numFmtId="0" fontId="0" fillId="2" borderId="0" xfId="0" applyFill="1"/>
    <xf numFmtId="0" fontId="2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horizontal="center" vertical="top" wrapText="1"/>
    </xf>
    <xf numFmtId="167" fontId="15" fillId="2" borderId="0" xfId="0" applyNumberFormat="1" applyFont="1" applyFill="1" applyBorder="1" applyAlignment="1">
      <alignment horizontal="left" vertical="top" wrapText="1"/>
    </xf>
    <xf numFmtId="0" fontId="14" fillId="2" borderId="0" xfId="0" applyFont="1" applyFill="1" applyBorder="1" applyAlignment="1">
      <alignment horizontal="left" vertical="top" wrapText="1"/>
    </xf>
    <xf numFmtId="164" fontId="14" fillId="2" borderId="0" xfId="8" applyFont="1" applyFill="1" applyBorder="1" applyAlignment="1">
      <alignment horizontal="center" vertical="top" wrapText="1"/>
    </xf>
    <xf numFmtId="168" fontId="16" fillId="2" borderId="0" xfId="0" applyNumberFormat="1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horizontal="left" vertical="top" wrapText="1"/>
    </xf>
    <xf numFmtId="164" fontId="3" fillId="2" borderId="0" xfId="8" applyFont="1" applyFill="1" applyBorder="1" applyAlignment="1">
      <alignment horizontal="center" vertical="top" wrapText="1"/>
    </xf>
    <xf numFmtId="43" fontId="0" fillId="2" borderId="0" xfId="0" applyNumberFormat="1" applyFill="1"/>
    <xf numFmtId="164" fontId="17" fillId="2" borderId="0" xfId="8" applyFont="1" applyFill="1" applyBorder="1"/>
    <xf numFmtId="168" fontId="16" fillId="2" borderId="0" xfId="0" applyNumberFormat="1" applyFont="1" applyFill="1" applyBorder="1" applyAlignment="1">
      <alignment horizontal="left" wrapText="1"/>
    </xf>
    <xf numFmtId="0" fontId="3" fillId="2" borderId="0" xfId="0" applyFont="1" applyFill="1" applyBorder="1" applyAlignment="1">
      <alignment horizontal="left" wrapText="1"/>
    </xf>
    <xf numFmtId="164" fontId="3" fillId="2" borderId="0" xfId="8" applyFont="1" applyFill="1" applyBorder="1" applyAlignment="1">
      <alignment horizontal="center" wrapText="1"/>
    </xf>
    <xf numFmtId="0" fontId="0" fillId="2" borderId="0" xfId="0" applyFill="1" applyBorder="1" applyAlignment="1">
      <alignment horizontal="left" vertical="top" wrapText="1"/>
    </xf>
    <xf numFmtId="0" fontId="18" fillId="2" borderId="0" xfId="0" applyFont="1" applyFill="1" applyBorder="1" applyAlignment="1">
      <alignment horizontal="left" vertical="center" wrapText="1"/>
    </xf>
    <xf numFmtId="164" fontId="14" fillId="2" borderId="1" xfId="8" applyFont="1" applyFill="1" applyBorder="1" applyAlignment="1">
      <alignment horizontal="center" vertical="center" wrapText="1"/>
    </xf>
    <xf numFmtId="164" fontId="14" fillId="2" borderId="0" xfId="8" applyFont="1" applyFill="1" applyBorder="1" applyAlignment="1">
      <alignment horizontal="center" vertical="center" wrapText="1"/>
    </xf>
    <xf numFmtId="0" fontId="12" fillId="2" borderId="0" xfId="0" applyFont="1" applyFill="1" applyAlignment="1">
      <alignment horizontal="left"/>
    </xf>
    <xf numFmtId="0" fontId="12" fillId="2" borderId="0" xfId="0" applyFont="1" applyFill="1" applyAlignment="1">
      <alignment horizontal="center"/>
    </xf>
    <xf numFmtId="0" fontId="1" fillId="2" borderId="0" xfId="0" applyFont="1" applyFill="1" applyAlignment="1">
      <alignment horizontal="left"/>
    </xf>
    <xf numFmtId="0" fontId="1" fillId="2" borderId="0" xfId="0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1" fillId="2" borderId="0" xfId="0" applyFont="1" applyFill="1" applyAlignment="1">
      <alignment horizontal="left"/>
    </xf>
    <xf numFmtId="0" fontId="11" fillId="2" borderId="0" xfId="0" applyFont="1" applyFill="1"/>
    <xf numFmtId="0" fontId="0" fillId="2" borderId="0" xfId="0" applyFill="1" applyBorder="1"/>
    <xf numFmtId="0" fontId="8" fillId="2" borderId="0" xfId="3" applyFont="1" applyFill="1" applyBorder="1" applyAlignment="1">
      <alignment horizontal="center"/>
    </xf>
    <xf numFmtId="0" fontId="14" fillId="2" borderId="0" xfId="0" applyFont="1" applyFill="1" applyBorder="1" applyAlignment="1">
      <alignment horizontal="left" vertical="center" wrapText="1"/>
    </xf>
    <xf numFmtId="0" fontId="13" fillId="2" borderId="0" xfId="2" applyFont="1" applyFill="1" applyAlignment="1">
      <alignment horizontal="center"/>
    </xf>
    <xf numFmtId="0" fontId="8" fillId="2" borderId="3" xfId="3" applyFont="1" applyFill="1" applyBorder="1" applyAlignment="1">
      <alignment horizontal="center"/>
    </xf>
  </cellXfs>
  <cellStyles count="12">
    <cellStyle name="Encabezado 1" xfId="3" builtinId="16"/>
    <cellStyle name="Millares" xfId="1" builtinId="3"/>
    <cellStyle name="Millares 2 2" xfId="6"/>
    <cellStyle name="Millares 4" xfId="8"/>
    <cellStyle name="Millares 4 2" xfId="11"/>
    <cellStyle name="Millares 5" xfId="4"/>
    <cellStyle name="Millares 5 2" xfId="10"/>
    <cellStyle name="Normal" xfId="0" builtinId="0"/>
    <cellStyle name="Normal 3" xfId="9"/>
    <cellStyle name="Title 2" xfId="7"/>
    <cellStyle name="Título" xfId="2" builtinId="15"/>
    <cellStyle name="Título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1.png@01D8969D.D944182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6</xdr:col>
      <xdr:colOff>9525</xdr:colOff>
      <xdr:row>0</xdr:row>
      <xdr:rowOff>104775</xdr:rowOff>
    </xdr:from>
    <xdr:ext cx="990600" cy="609601"/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191250" y="104775"/>
          <a:ext cx="990600" cy="60960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0</xdr:col>
      <xdr:colOff>257175</xdr:colOff>
      <xdr:row>0</xdr:row>
      <xdr:rowOff>0</xdr:rowOff>
    </xdr:from>
    <xdr:to>
      <xdr:col>2</xdr:col>
      <xdr:colOff>1228725</xdr:colOff>
      <xdr:row>3</xdr:row>
      <xdr:rowOff>161925</xdr:rowOff>
    </xdr:to>
    <xdr:pic>
      <xdr:nvPicPr>
        <xdr:cNvPr id="6" name="Imagen 2" descr="cid:image001.png@01D8969D.D9441820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7175" y="0"/>
          <a:ext cx="1800225" cy="762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42"/>
  <sheetViews>
    <sheetView tabSelected="1" workbookViewId="0">
      <selection activeCell="C17" sqref="C17"/>
    </sheetView>
  </sheetViews>
  <sheetFormatPr baseColWidth="10" defaultRowHeight="15" x14ac:dyDescent="0.25"/>
  <cols>
    <col min="1" max="1" width="4" style="3" customWidth="1"/>
    <col min="2" max="2" width="5" style="3" customWidth="1"/>
    <col min="3" max="3" width="30.42578125" style="3" customWidth="1"/>
    <col min="4" max="4" width="17.140625" style="3" bestFit="1" customWidth="1"/>
    <col min="5" max="5" width="16.28515625" style="3" customWidth="1"/>
    <col min="6" max="6" width="16.42578125" style="3" customWidth="1"/>
    <col min="7" max="7" width="19" style="3" customWidth="1"/>
    <col min="8" max="8" width="14.85546875" style="3" bestFit="1" customWidth="1"/>
    <col min="9" max="9" width="15.140625" style="3" bestFit="1" customWidth="1"/>
    <col min="10" max="16384" width="11.42578125" style="3"/>
  </cols>
  <sheetData>
    <row r="1" spans="2:9" ht="15.75" x14ac:dyDescent="0.25">
      <c r="B1" s="1"/>
      <c r="C1" s="1"/>
      <c r="D1" s="2"/>
      <c r="E1" s="2"/>
    </row>
    <row r="2" spans="2:9" ht="15.75" x14ac:dyDescent="0.25">
      <c r="B2" s="1"/>
      <c r="C2" s="1"/>
      <c r="D2" s="2"/>
      <c r="E2" s="2"/>
    </row>
    <row r="3" spans="2:9" ht="15.75" x14ac:dyDescent="0.25">
      <c r="B3" s="1"/>
      <c r="C3" s="1"/>
      <c r="D3" s="2"/>
      <c r="E3" s="2"/>
    </row>
    <row r="4" spans="2:9" ht="15.75" x14ac:dyDescent="0.25">
      <c r="B4" s="1"/>
      <c r="C4" s="1"/>
      <c r="D4" s="2"/>
      <c r="E4" s="2"/>
    </row>
    <row r="5" spans="2:9" ht="15.75" x14ac:dyDescent="0.25">
      <c r="B5" s="31" t="s">
        <v>28</v>
      </c>
      <c r="C5" s="31"/>
      <c r="D5" s="31"/>
      <c r="E5" s="31"/>
      <c r="F5" s="31"/>
      <c r="G5" s="31"/>
    </row>
    <row r="6" spans="2:9" ht="15.75" x14ac:dyDescent="0.25">
      <c r="B6" s="29" t="s">
        <v>29</v>
      </c>
      <c r="C6" s="29"/>
      <c r="D6" s="29"/>
      <c r="E6" s="29"/>
      <c r="F6" s="29"/>
      <c r="G6" s="29"/>
      <c r="H6" s="4"/>
      <c r="I6" s="4"/>
    </row>
    <row r="7" spans="2:9" ht="15.75" x14ac:dyDescent="0.25">
      <c r="B7" s="29" t="s">
        <v>30</v>
      </c>
      <c r="C7" s="29"/>
      <c r="D7" s="29"/>
      <c r="E7" s="29"/>
      <c r="F7" s="29"/>
      <c r="G7" s="29"/>
      <c r="H7" s="4"/>
      <c r="I7" s="4"/>
    </row>
    <row r="8" spans="2:9" ht="16.5" thickBot="1" x14ac:dyDescent="0.3">
      <c r="B8" s="32" t="s">
        <v>0</v>
      </c>
      <c r="C8" s="32"/>
      <c r="D8" s="32"/>
      <c r="E8" s="32"/>
      <c r="F8" s="32"/>
      <c r="G8" s="32"/>
      <c r="H8" s="4"/>
      <c r="I8" s="4"/>
    </row>
    <row r="9" spans="2:9" ht="42.75" x14ac:dyDescent="0.25">
      <c r="B9" s="30" t="s">
        <v>2</v>
      </c>
      <c r="C9" s="30"/>
      <c r="D9" s="5" t="s">
        <v>3</v>
      </c>
      <c r="E9" s="5" t="s">
        <v>4</v>
      </c>
      <c r="F9" s="5" t="s">
        <v>5</v>
      </c>
      <c r="G9" s="5" t="s">
        <v>6</v>
      </c>
    </row>
    <row r="10" spans="2:9" x14ac:dyDescent="0.25">
      <c r="B10" s="6">
        <v>1</v>
      </c>
      <c r="C10" s="7" t="s">
        <v>7</v>
      </c>
      <c r="D10" s="8">
        <v>324243598.93000001</v>
      </c>
      <c r="E10" s="8">
        <v>112591204</v>
      </c>
      <c r="F10" s="8">
        <f>E10/D10</f>
        <v>0.34724264217258144</v>
      </c>
      <c r="G10" s="8">
        <f>D10-E10</f>
        <v>211652394.93000001</v>
      </c>
    </row>
    <row r="11" spans="2:9" x14ac:dyDescent="0.25">
      <c r="B11" s="9">
        <v>1.1000000000000001</v>
      </c>
      <c r="C11" s="10" t="s">
        <v>8</v>
      </c>
      <c r="D11" s="11"/>
      <c r="E11" s="11"/>
      <c r="F11" s="11"/>
      <c r="G11" s="11"/>
    </row>
    <row r="12" spans="2:9" x14ac:dyDescent="0.25">
      <c r="B12" s="9">
        <v>1.2</v>
      </c>
      <c r="C12" s="10" t="s">
        <v>9</v>
      </c>
      <c r="D12" s="11"/>
      <c r="E12" s="11"/>
      <c r="F12" s="11"/>
      <c r="G12" s="11"/>
    </row>
    <row r="13" spans="2:9" x14ac:dyDescent="0.25">
      <c r="B13" s="9">
        <v>1.3</v>
      </c>
      <c r="C13" s="10" t="s">
        <v>10</v>
      </c>
      <c r="D13" s="11"/>
      <c r="E13" s="11"/>
      <c r="F13" s="11"/>
      <c r="G13" s="11"/>
    </row>
    <row r="14" spans="2:9" x14ac:dyDescent="0.25">
      <c r="B14" s="9">
        <v>1.4</v>
      </c>
      <c r="C14" s="10" t="s">
        <v>11</v>
      </c>
      <c r="D14" s="11">
        <v>324243598.93000001</v>
      </c>
      <c r="E14" s="11">
        <v>112488387.48999999</v>
      </c>
      <c r="F14" s="11">
        <f>E14/D14</f>
        <v>0.3469255456737167</v>
      </c>
      <c r="G14" s="11">
        <f>SUM(D14-E14)</f>
        <v>211755211.44</v>
      </c>
    </row>
    <row r="15" spans="2:9" x14ac:dyDescent="0.25">
      <c r="B15" s="9">
        <v>1.5</v>
      </c>
      <c r="C15" s="10" t="s">
        <v>12</v>
      </c>
      <c r="D15" s="11"/>
      <c r="E15" s="11"/>
      <c r="F15" s="11"/>
      <c r="G15" s="11"/>
    </row>
    <row r="16" spans="2:9" x14ac:dyDescent="0.25">
      <c r="B16" s="9">
        <v>1.6</v>
      </c>
      <c r="C16" s="10" t="s">
        <v>13</v>
      </c>
      <c r="D16" s="11"/>
      <c r="E16" s="11">
        <v>102817</v>
      </c>
      <c r="F16" s="11"/>
      <c r="G16" s="11">
        <f>SUM(D16-E16)</f>
        <v>-102817</v>
      </c>
    </row>
    <row r="17" spans="2:12" x14ac:dyDescent="0.25">
      <c r="B17" s="9">
        <v>1.7</v>
      </c>
      <c r="C17" s="10" t="s">
        <v>14</v>
      </c>
      <c r="D17" s="11"/>
      <c r="E17" s="11"/>
      <c r="F17" s="11"/>
      <c r="G17" s="11"/>
    </row>
    <row r="18" spans="2:12" ht="30" x14ac:dyDescent="0.25">
      <c r="B18" s="9">
        <v>1.8</v>
      </c>
      <c r="C18" s="10" t="s">
        <v>15</v>
      </c>
      <c r="D18" s="11"/>
      <c r="E18" s="11"/>
      <c r="F18" s="11"/>
      <c r="G18" s="11"/>
      <c r="K18" s="28"/>
      <c r="L18" s="28"/>
    </row>
    <row r="19" spans="2:12" x14ac:dyDescent="0.25">
      <c r="B19" s="9">
        <v>1.9</v>
      </c>
      <c r="C19" s="10" t="s">
        <v>16</v>
      </c>
      <c r="D19" s="11"/>
      <c r="E19" s="11"/>
      <c r="F19" s="11"/>
      <c r="G19" s="11"/>
    </row>
    <row r="20" spans="2:12" x14ac:dyDescent="0.25">
      <c r="B20" s="9"/>
      <c r="C20" s="10"/>
      <c r="D20" s="11"/>
      <c r="E20" s="11"/>
      <c r="F20" s="11"/>
      <c r="G20" s="11"/>
    </row>
    <row r="21" spans="2:12" x14ac:dyDescent="0.25">
      <c r="B21" s="9"/>
      <c r="C21" s="10"/>
      <c r="D21" s="11"/>
      <c r="E21" s="11"/>
      <c r="F21" s="11"/>
      <c r="G21" s="11"/>
    </row>
    <row r="22" spans="2:12" x14ac:dyDescent="0.25">
      <c r="B22" s="6">
        <v>2</v>
      </c>
      <c r="C22" s="7" t="s">
        <v>17</v>
      </c>
      <c r="D22" s="8">
        <f>SUM(D23:D31)</f>
        <v>324243598.92999995</v>
      </c>
      <c r="E22" s="8">
        <f>SUM(E23:E31)</f>
        <v>89970037.999999985</v>
      </c>
      <c r="F22" s="8">
        <f t="shared" ref="F22:G22" si="0">SUM(F23:F31)</f>
        <v>1.2280571281417616</v>
      </c>
      <c r="G22" s="8">
        <f t="shared" si="0"/>
        <v>234273560.92999998</v>
      </c>
      <c r="I22" s="12"/>
    </row>
    <row r="23" spans="2:12" ht="15.75" x14ac:dyDescent="0.25">
      <c r="B23" s="9">
        <v>2.1</v>
      </c>
      <c r="C23" s="10" t="s">
        <v>18</v>
      </c>
      <c r="D23" s="13">
        <v>83744318.879999995</v>
      </c>
      <c r="E23" s="13">
        <f>40138322.97+1800</f>
        <v>40140122.969999999</v>
      </c>
      <c r="F23" s="11">
        <f>SUM(E23/D23)</f>
        <v>0.47931756454450491</v>
      </c>
      <c r="G23" s="11">
        <f>SUM(D23-E23)</f>
        <v>43604195.909999996</v>
      </c>
    </row>
    <row r="24" spans="2:12" ht="15.75" x14ac:dyDescent="0.25">
      <c r="B24" s="9">
        <v>2.2000000000000002</v>
      </c>
      <c r="C24" s="10" t="s">
        <v>19</v>
      </c>
      <c r="D24" s="13">
        <v>113003260.84999999</v>
      </c>
      <c r="E24" s="13">
        <v>5481282.0599999996</v>
      </c>
      <c r="F24" s="11">
        <f t="shared" ref="F24:F28" si="1">SUM(E24/D24)</f>
        <v>4.8505521157268444E-2</v>
      </c>
      <c r="G24" s="11">
        <f t="shared" ref="G24:G28" si="2">SUM(D24-E24)</f>
        <v>107521978.78999999</v>
      </c>
    </row>
    <row r="25" spans="2:12" ht="15.75" x14ac:dyDescent="0.25">
      <c r="B25" s="9">
        <v>2.2999999999999998</v>
      </c>
      <c r="C25" s="10" t="s">
        <v>20</v>
      </c>
      <c r="D25" s="13">
        <v>20819425.039999999</v>
      </c>
      <c r="E25" s="13">
        <v>2304929.83</v>
      </c>
      <c r="F25" s="11">
        <f t="shared" si="1"/>
        <v>0.11071054198526513</v>
      </c>
      <c r="G25" s="11">
        <f t="shared" si="2"/>
        <v>18514495.210000001</v>
      </c>
    </row>
    <row r="26" spans="2:12" ht="15.75" x14ac:dyDescent="0.25">
      <c r="B26" s="9">
        <v>2.4</v>
      </c>
      <c r="C26" s="10" t="s">
        <v>21</v>
      </c>
      <c r="D26" s="13">
        <v>72956534</v>
      </c>
      <c r="E26" s="13">
        <v>41175366.770000003</v>
      </c>
      <c r="F26" s="11">
        <f t="shared" si="1"/>
        <v>0.56438216719560719</v>
      </c>
      <c r="G26" s="11">
        <f t="shared" si="2"/>
        <v>31781167.229999997</v>
      </c>
    </row>
    <row r="27" spans="2:12" ht="15.75" x14ac:dyDescent="0.25">
      <c r="B27" s="9">
        <v>2.5</v>
      </c>
      <c r="C27" s="10" t="s">
        <v>22</v>
      </c>
      <c r="D27" s="13"/>
      <c r="E27" s="13"/>
      <c r="F27" s="11"/>
      <c r="G27" s="11">
        <f t="shared" si="2"/>
        <v>0</v>
      </c>
    </row>
    <row r="28" spans="2:12" ht="41.25" customHeight="1" x14ac:dyDescent="0.25">
      <c r="B28" s="14">
        <v>2.6</v>
      </c>
      <c r="C28" s="15" t="s">
        <v>23</v>
      </c>
      <c r="D28" s="13">
        <v>33720060.159999996</v>
      </c>
      <c r="E28" s="13">
        <f>801620.17+46147.1</f>
        <v>847767.27</v>
      </c>
      <c r="F28" s="16">
        <f t="shared" si="1"/>
        <v>2.5141333259115991E-2</v>
      </c>
      <c r="G28" s="16">
        <f t="shared" si="2"/>
        <v>32872292.889999997</v>
      </c>
    </row>
    <row r="29" spans="2:12" ht="19.5" customHeight="1" x14ac:dyDescent="0.25">
      <c r="B29" s="9">
        <v>2.7</v>
      </c>
      <c r="C29" s="10" t="s">
        <v>24</v>
      </c>
      <c r="D29" s="11"/>
      <c r="E29" s="13"/>
      <c r="F29" s="11"/>
      <c r="G29" s="11"/>
    </row>
    <row r="30" spans="2:12" ht="30" x14ac:dyDescent="0.25">
      <c r="B30" s="9">
        <v>2.8</v>
      </c>
      <c r="C30" s="10" t="s">
        <v>25</v>
      </c>
      <c r="D30" s="11"/>
      <c r="E30" s="11"/>
      <c r="F30" s="11"/>
      <c r="G30" s="11"/>
    </row>
    <row r="31" spans="2:12" x14ac:dyDescent="0.25">
      <c r="B31" s="9">
        <v>2.9</v>
      </c>
      <c r="C31" s="10" t="s">
        <v>26</v>
      </c>
      <c r="D31" s="11"/>
      <c r="E31" s="11">
        <f>18468.12+2100.98</f>
        <v>20569.099999999999</v>
      </c>
      <c r="F31" s="11"/>
      <c r="G31" s="16">
        <f t="shared" ref="G31" si="3">SUM(D31-E31)</f>
        <v>-20569.099999999999</v>
      </c>
    </row>
    <row r="32" spans="2:12" ht="16.5" thickBot="1" x14ac:dyDescent="0.3">
      <c r="B32" s="17"/>
      <c r="C32" s="18" t="s">
        <v>27</v>
      </c>
      <c r="D32" s="19">
        <f>SUM(D10-D22)</f>
        <v>5.9604644775390625E-8</v>
      </c>
      <c r="E32" s="19">
        <f>E10-E23-E24-E25-E26-E28-E31</f>
        <v>22621165.999999996</v>
      </c>
      <c r="F32" s="19">
        <f t="shared" ref="F32:G32" si="4">SUM(F10-F22)</f>
        <v>-0.88081448596918022</v>
      </c>
      <c r="G32" s="19">
        <f t="shared" si="4"/>
        <v>-22621165.99999997</v>
      </c>
      <c r="H32" s="12"/>
    </row>
    <row r="33" spans="2:8" ht="16.5" thickTop="1" x14ac:dyDescent="0.25">
      <c r="B33" s="17"/>
      <c r="C33" s="18"/>
      <c r="D33" s="20"/>
      <c r="E33" s="20"/>
      <c r="F33" s="20"/>
      <c r="G33" s="20"/>
      <c r="H33" s="12"/>
    </row>
    <row r="34" spans="2:8" ht="15.75" x14ac:dyDescent="0.25">
      <c r="B34" s="17"/>
      <c r="C34" s="18"/>
      <c r="D34" s="20"/>
      <c r="E34" s="20"/>
      <c r="F34" s="20"/>
      <c r="G34" s="20"/>
      <c r="H34" s="12"/>
    </row>
    <row r="36" spans="2:8" ht="18.75" x14ac:dyDescent="0.3">
      <c r="C36" s="21" t="s">
        <v>1</v>
      </c>
      <c r="F36" s="22" t="s">
        <v>31</v>
      </c>
      <c r="G36" s="22"/>
    </row>
    <row r="37" spans="2:8" ht="15.75" x14ac:dyDescent="0.25">
      <c r="C37" s="23" t="s">
        <v>32</v>
      </c>
      <c r="F37" s="24" t="s">
        <v>33</v>
      </c>
      <c r="G37" s="25"/>
    </row>
    <row r="38" spans="2:8" ht="18.75" x14ac:dyDescent="0.3">
      <c r="C38" s="26"/>
      <c r="F38" s="27"/>
      <c r="G38" s="27"/>
    </row>
    <row r="39" spans="2:8" ht="18.75" x14ac:dyDescent="0.3">
      <c r="C39" s="21"/>
      <c r="F39" s="27"/>
      <c r="G39" s="27"/>
    </row>
    <row r="40" spans="2:8" ht="18.75" x14ac:dyDescent="0.3">
      <c r="C40" s="21" t="s">
        <v>34</v>
      </c>
      <c r="F40" s="22" t="s">
        <v>35</v>
      </c>
      <c r="G40" s="22"/>
    </row>
    <row r="41" spans="2:8" ht="15.75" x14ac:dyDescent="0.25">
      <c r="C41" s="23" t="s">
        <v>36</v>
      </c>
      <c r="F41" s="24" t="s">
        <v>37</v>
      </c>
      <c r="G41" s="24"/>
    </row>
    <row r="42" spans="2:8" ht="15.75" x14ac:dyDescent="0.25">
      <c r="C42" s="1"/>
      <c r="F42" s="2"/>
      <c r="G42" s="2"/>
    </row>
  </sheetData>
  <mergeCells count="5">
    <mergeCell ref="B9:C9"/>
    <mergeCell ref="B5:G5"/>
    <mergeCell ref="B6:G6"/>
    <mergeCell ref="B7:G7"/>
    <mergeCell ref="B8:G8"/>
  </mergeCells>
  <pageMargins left="0.23622047244094491" right="0.23622047244094491" top="0.74803149606299213" bottom="0.74803149606299213" header="0.31496062992125984" footer="0.31496062992125984"/>
  <pageSetup scale="9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ESTADO COMPARATIVO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Soto</dc:creator>
  <cp:lastModifiedBy>Mercedes Pujols</cp:lastModifiedBy>
  <cp:lastPrinted>2022-07-14T18:03:53Z</cp:lastPrinted>
  <dcterms:created xsi:type="dcterms:W3CDTF">2018-07-13T15:52:30Z</dcterms:created>
  <dcterms:modified xsi:type="dcterms:W3CDTF">2022-07-14T18:09:07Z</dcterms:modified>
</cp:coreProperties>
</file>