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Contabilidad y Finanzas\CONTABILIDAD-FINANZAS\MERCEDES 2024\CIERRE FISCAL 2024\"/>
    </mc:Choice>
  </mc:AlternateContent>
  <bookViews>
    <workbookView xWindow="0" yWindow="0" windowWidth="21570" windowHeight="9000" tabRatio="599" firstSheet="1" activeTab="1"/>
  </bookViews>
  <sheets>
    <sheet name="Est. de Rendimiento Fin" sheetId="3" r:id="rId1"/>
    <sheet name="Estado Comparativo" sheetId="7" r:id="rId2"/>
  </sheets>
  <calcPr calcId="162913"/>
</workbook>
</file>

<file path=xl/calcChain.xml><?xml version="1.0" encoding="utf-8"?>
<calcChain xmlns="http://schemas.openxmlformats.org/spreadsheetml/2006/main">
  <c r="E16" i="7" l="1"/>
  <c r="F27" i="7"/>
  <c r="D16" i="7"/>
  <c r="D26" i="7"/>
  <c r="F33" i="7" l="1"/>
  <c r="E26" i="7" l="1"/>
  <c r="F26" i="7" l="1"/>
  <c r="E36" i="7"/>
  <c r="F22" i="7"/>
  <c r="G22" i="7"/>
  <c r="G19" i="7"/>
  <c r="F28" i="7"/>
  <c r="F29" i="7"/>
  <c r="F30" i="7"/>
  <c r="F32" i="7"/>
  <c r="G28" i="7"/>
  <c r="G29" i="7"/>
  <c r="G30" i="7"/>
  <c r="G31" i="7"/>
  <c r="G32" i="7"/>
  <c r="G33" i="7"/>
  <c r="G34" i="7"/>
  <c r="G35" i="7"/>
  <c r="G27" i="7"/>
  <c r="G26" i="7" l="1"/>
  <c r="G16" i="7"/>
  <c r="G36" i="7" l="1"/>
  <c r="D25" i="3" l="1"/>
  <c r="C25" i="3"/>
  <c r="D15" i="3"/>
  <c r="D31" i="3" s="1"/>
  <c r="D36" i="3" s="1"/>
  <c r="C31" i="3" l="1"/>
  <c r="C36" i="3" s="1"/>
  <c r="D36" i="7" l="1"/>
  <c r="F20" i="7" l="1"/>
  <c r="F16" i="7" s="1"/>
  <c r="F36" i="7" s="1"/>
</calcChain>
</file>

<file path=xl/sharedStrings.xml><?xml version="1.0" encoding="utf-8"?>
<sst xmlns="http://schemas.openxmlformats.org/spreadsheetml/2006/main" count="72" uniqueCount="70">
  <si>
    <t>Intereses minoritarios</t>
  </si>
  <si>
    <t>Transferencias y donaciones</t>
  </si>
  <si>
    <t>Total ingresos</t>
  </si>
  <si>
    <t>Deterioro del valor de propiedad, planta y equipo</t>
  </si>
  <si>
    <t>Total gastos</t>
  </si>
  <si>
    <t>Ganancia (perdida) por diferencia cambiaria</t>
  </si>
  <si>
    <t>Participación en resultado de asociadas</t>
  </si>
  <si>
    <t>Resultado del período (ahorro / desahorro)</t>
  </si>
  <si>
    <t>Atribuible a:</t>
  </si>
  <si>
    <t>Propietarios de la entidad controladora</t>
  </si>
  <si>
    <r>
      <rPr>
        <b/>
        <sz val="12"/>
        <color rgb="FF231F20"/>
        <rFont val="Times New Roman"/>
        <family val="1"/>
      </rPr>
      <t>Resultado financiero (1-2)</t>
    </r>
  </si>
  <si>
    <r>
      <rPr>
        <sz val="11"/>
        <rFont val="Times New Roman"/>
        <family val="1"/>
      </rPr>
      <t>Gastos financieros</t>
    </r>
  </si>
  <si>
    <t>Adquisición de Activos Financieros con fines de Políticas</t>
  </si>
  <si>
    <r>
      <rPr>
        <sz val="11"/>
        <rFont val="Times New Roman"/>
        <family val="1"/>
      </rPr>
      <t>Obras</t>
    </r>
  </si>
  <si>
    <r>
      <rPr>
        <sz val="11"/>
        <rFont val="Times New Roman"/>
        <family val="1"/>
      </rPr>
      <t>Bienes muebles, inmuebles e intangibles</t>
    </r>
  </si>
  <si>
    <r>
      <rPr>
        <sz val="11"/>
        <rFont val="Times New Roman"/>
        <family val="1"/>
      </rPr>
      <t>Transferencias de capital</t>
    </r>
  </si>
  <si>
    <r>
      <rPr>
        <sz val="11"/>
        <rFont val="Times New Roman"/>
        <family val="1"/>
      </rPr>
      <t>Transferencias corrientes</t>
    </r>
  </si>
  <si>
    <r>
      <rPr>
        <sz val="11"/>
        <rFont val="Times New Roman"/>
        <family val="1"/>
      </rPr>
      <t>Materiales y suministros</t>
    </r>
  </si>
  <si>
    <r>
      <rPr>
        <sz val="11"/>
        <rFont val="Times New Roman"/>
        <family val="1"/>
      </rPr>
      <t>Contratación de servicios</t>
    </r>
  </si>
  <si>
    <r>
      <rPr>
        <sz val="11"/>
        <rFont val="Times New Roman"/>
        <family val="1"/>
      </rPr>
      <t>Remuneraciones y contribuciones</t>
    </r>
  </si>
  <si>
    <r>
      <rPr>
        <b/>
        <sz val="11"/>
        <rFont val="Times New Roman"/>
        <family val="1"/>
      </rPr>
      <t>Gastos totales</t>
    </r>
  </si>
  <si>
    <r>
      <rPr>
        <sz val="11"/>
        <rFont val="Times New Roman"/>
        <family val="1"/>
      </rPr>
      <t>Ingresos a especificar</t>
    </r>
  </si>
  <si>
    <r>
      <rPr>
        <sz val="11"/>
        <rFont val="Times New Roman"/>
        <family val="1"/>
      </rPr>
      <t>Activos financieros con fines de política</t>
    </r>
  </si>
  <si>
    <r>
      <rPr>
        <sz val="11"/>
        <rFont val="Times New Roman"/>
        <family val="1"/>
      </rPr>
      <t>Venta de activos no financieros</t>
    </r>
  </si>
  <si>
    <r>
      <rPr>
        <sz val="11"/>
        <rFont val="Times New Roman"/>
        <family val="1"/>
      </rPr>
      <t>Otros ingresos</t>
    </r>
  </si>
  <si>
    <r>
      <rPr>
        <sz val="11"/>
        <rFont val="Times New Roman"/>
        <family val="1"/>
      </rPr>
      <t>Ingresos por contraprestación</t>
    </r>
  </si>
  <si>
    <r>
      <rPr>
        <sz val="11"/>
        <rFont val="Times New Roman"/>
        <family val="1"/>
      </rPr>
      <t>Transferencias</t>
    </r>
  </si>
  <si>
    <r>
      <rPr>
        <sz val="11"/>
        <rFont val="Times New Roman"/>
        <family val="1"/>
      </rPr>
      <t>Donaciones</t>
    </r>
  </si>
  <si>
    <r>
      <rPr>
        <sz val="11"/>
        <rFont val="Times New Roman"/>
        <family val="1"/>
      </rPr>
      <t>Contribuciones Sociales</t>
    </r>
  </si>
  <si>
    <r>
      <rPr>
        <sz val="11"/>
        <rFont val="Times New Roman"/>
        <family val="1"/>
      </rPr>
      <t>Impuestos</t>
    </r>
  </si>
  <si>
    <r>
      <rPr>
        <b/>
        <sz val="11"/>
        <rFont val="Times New Roman"/>
        <family val="1"/>
      </rPr>
      <t>Ingresos totales</t>
    </r>
  </si>
  <si>
    <t>Variación (D=A-B)</t>
  </si>
  <si>
    <r>
      <rPr>
        <b/>
        <sz val="11"/>
        <rFont val="Times New Roman"/>
        <family val="1"/>
      </rPr>
      <t>Presupuesto Ejecutado (B)</t>
    </r>
  </si>
  <si>
    <r>
      <rPr>
        <b/>
        <sz val="11"/>
        <rFont val="Times New Roman"/>
        <family val="1"/>
      </rPr>
      <t>Presupuesto Reformado (A)</t>
    </r>
  </si>
  <si>
    <r>
      <rPr>
        <b/>
        <sz val="11"/>
        <rFont val="Times New Roman"/>
        <family val="1"/>
      </rPr>
      <t>Concepto</t>
    </r>
  </si>
  <si>
    <t>% de Variac Ejecución (C=B/A)</t>
  </si>
  <si>
    <t>0 (0)</t>
  </si>
  <si>
    <t>CONSEJO NACIONAL DE DISCAPACIDAD</t>
  </si>
  <si>
    <t>(VALORES EN RD$)</t>
  </si>
  <si>
    <t>ESTADO DE RENDIMIENTO FINANCIERO</t>
  </si>
  <si>
    <t>ESTADO DE COMPARACION DE LOS IMPORTES PRESUPUESTADOS Y REALIZADOS</t>
  </si>
  <si>
    <t>PRESUPUESTO SOBRE LA BASE DE EFECTIVO</t>
  </si>
  <si>
    <t>(CLASIFICACION DE INGRESOS Y GASTOS POR OBJETO)</t>
  </si>
  <si>
    <t>Lic. Magino Corporán Lorenzo</t>
  </si>
  <si>
    <t>Lic. Victor Valdéz   Rodriguez</t>
  </si>
  <si>
    <t>Director</t>
  </si>
  <si>
    <t>Director Financiero</t>
  </si>
  <si>
    <t>Josefina Jeréz</t>
  </si>
  <si>
    <t>Lic. Mercedes Y. Pujols</t>
  </si>
  <si>
    <t>Encargada Financiera</t>
  </si>
  <si>
    <t>Contadora</t>
  </si>
  <si>
    <t xml:space="preserve"> </t>
  </si>
  <si>
    <t>DEL EJERCICIO TERMINADO AL 31 DE DICIEMBRE 2020 y 2019</t>
  </si>
  <si>
    <t>Ingresos (Nota 16)</t>
  </si>
  <si>
    <t>Gastos (Notas 17, 18,19,  20,  21, 22, 23 )</t>
  </si>
  <si>
    <t>Sueldos, salarios y beneficios a empleados (17)</t>
  </si>
  <si>
    <t>Subvenciones y otros pagos por transferencias (18)</t>
  </si>
  <si>
    <t>Suministros y material para consumo (19)</t>
  </si>
  <si>
    <t>Gasto de depreciación y amortización (20)</t>
  </si>
  <si>
    <t>Otros gastos (21)</t>
  </si>
  <si>
    <t>Gastos financieros (22)</t>
  </si>
  <si>
    <t>DURANTE EL AÑO TERMINADO AL 31 DE DICIEMBRE 2024</t>
  </si>
  <si>
    <t>Alexis Antonio  Alcantara</t>
  </si>
  <si>
    <t xml:space="preserve">                                           Victor  Valdez Rodríguez</t>
  </si>
  <si>
    <t xml:space="preserve">          Director Ejecutivo</t>
  </si>
  <si>
    <t xml:space="preserve">                                      Director Administrativo Financiero</t>
  </si>
  <si>
    <t>Mercedes Yolanda Pujols</t>
  </si>
  <si>
    <t xml:space="preserve">                Contadora</t>
  </si>
  <si>
    <t xml:space="preserve">                     Dilenia de Jesús</t>
  </si>
  <si>
    <t xml:space="preserve">               Encargada Financiera Interina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</si>
</sst>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-;\-* #,##0.00_-;_-* &quot;-&quot;??_-;_-@_-"/>
    <numFmt numFmtId="165" formatCode="###0.0;###0.0"/>
    <numFmt numFmtId="166" formatCode="###0;###0"/>
    <numFmt numFmtId="167" formatCode="_(* #,##0_);_(* \(#,##0\);_(* &quot;-&quot;??_);_(@_)"/>
    <numFmt numFmtId="168" formatCode="_-* #,##0_-;\-* #,##0_-;_-* &quot;-&quot;??_-;_-@_-"/>
  </numFmts>
  <fonts count="27" x14ac:knownFonts="1">
    <font>
      <sz val="11"/>
      <color theme="1"/>
      <name val="Calibri"/>
      <family val="2"/>
      <scheme val="minor"/>
    </font>
    <font>
      <b/>
      <sz val="9"/>
      <color rgb="FF231F20"/>
      <name val="Times New Roman"/>
      <family val="1"/>
    </font>
    <font>
      <sz val="10"/>
      <color theme="1"/>
      <name val="Calibri"/>
      <family val="2"/>
      <scheme val="minor"/>
    </font>
    <font>
      <b/>
      <sz val="12"/>
      <color rgb="FF231F20"/>
      <name val="Times New Roman"/>
      <family val="1"/>
    </font>
    <font>
      <b/>
      <sz val="11"/>
      <color rgb="FF231F20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2"/>
    </font>
    <font>
      <b/>
      <sz val="11"/>
      <color rgb="FF000000"/>
      <name val="Times New Roman"/>
      <family val="2"/>
    </font>
    <font>
      <b/>
      <sz val="11"/>
      <color rgb="FF000000"/>
      <name val="Times New Roman"/>
      <family val="1"/>
    </font>
    <font>
      <b/>
      <sz val="10"/>
      <color theme="4" tint="-0.249977111117893"/>
      <name val="Times New Roman"/>
      <family val="1"/>
    </font>
    <font>
      <b/>
      <sz val="9"/>
      <color theme="4" tint="-0.249977111117893"/>
      <name val="Times New Roman"/>
      <family val="1"/>
    </font>
    <font>
      <sz val="11"/>
      <color theme="4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231F20"/>
      <name val="Arial"/>
      <family val="2"/>
    </font>
    <font>
      <sz val="12"/>
      <color rgb="FF231F20"/>
      <name val="Arial"/>
      <family val="2"/>
    </font>
    <font>
      <u/>
      <sz val="12"/>
      <color rgb="FF231F2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1"/>
      <color rgb="FF231F20"/>
      <name val="Times New Roman"/>
      <family val="1"/>
    </font>
    <font>
      <b/>
      <sz val="14"/>
      <color rgb="FF003399"/>
      <name val="Times New Roman"/>
      <family val="1"/>
    </font>
    <font>
      <b/>
      <sz val="11"/>
      <color rgb="FF003399"/>
      <name val="Times New Roman"/>
      <family val="1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78">
    <xf numFmtId="0" fontId="0" fillId="0" borderId="0" xfId="0"/>
    <xf numFmtId="0" fontId="7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165" fontId="9" fillId="0" borderId="0" xfId="0" applyNumberFormat="1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166" fontId="10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4" fillId="0" borderId="0" xfId="0" applyFont="1"/>
    <xf numFmtId="0" fontId="16" fillId="0" borderId="0" xfId="0" applyFont="1"/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indent="5"/>
    </xf>
    <xf numFmtId="0" fontId="16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168" fontId="0" fillId="0" borderId="0" xfId="0" applyNumberFormat="1"/>
    <xf numFmtId="168" fontId="16" fillId="0" borderId="0" xfId="0" applyNumberFormat="1" applyFont="1"/>
    <xf numFmtId="168" fontId="18" fillId="0" borderId="0" xfId="1" applyNumberFormat="1" applyFont="1" applyAlignment="1">
      <alignment horizontal="center" vertical="center"/>
    </xf>
    <xf numFmtId="168" fontId="17" fillId="0" borderId="2" xfId="1" applyNumberFormat="1" applyFont="1" applyBorder="1" applyAlignment="1">
      <alignment horizontal="center" vertical="center"/>
    </xf>
    <xf numFmtId="168" fontId="16" fillId="0" borderId="0" xfId="0" applyNumberFormat="1" applyFont="1" applyBorder="1"/>
    <xf numFmtId="168" fontId="18" fillId="0" borderId="0" xfId="0" applyNumberFormat="1" applyFont="1" applyAlignment="1">
      <alignment horizontal="center" vertical="center"/>
    </xf>
    <xf numFmtId="168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3" fontId="2" fillId="0" borderId="0" xfId="0" applyNumberFormat="1" applyFont="1"/>
    <xf numFmtId="167" fontId="2" fillId="0" borderId="0" xfId="1" applyNumberFormat="1" applyFont="1"/>
    <xf numFmtId="0" fontId="20" fillId="0" borderId="0" xfId="0" applyFont="1" applyAlignment="1">
      <alignment horizontal="left" indent="3"/>
    </xf>
    <xf numFmtId="3" fontId="20" fillId="0" borderId="0" xfId="0" applyNumberFormat="1" applyFont="1" applyAlignment="1">
      <alignment horizontal="left" indent="3"/>
    </xf>
    <xf numFmtId="168" fontId="14" fillId="0" borderId="0" xfId="1" applyNumberFormat="1" applyFont="1"/>
    <xf numFmtId="168" fontId="1" fillId="0" borderId="0" xfId="1" applyNumberFormat="1" applyFont="1" applyAlignment="1">
      <alignment horizontal="center" vertical="center"/>
    </xf>
    <xf numFmtId="168" fontId="16" fillId="0" borderId="0" xfId="1" applyNumberFormat="1" applyFont="1"/>
    <xf numFmtId="168" fontId="0" fillId="0" borderId="0" xfId="1" applyNumberFormat="1" applyFont="1"/>
    <xf numFmtId="168" fontId="2" fillId="0" borderId="0" xfId="1" applyNumberFormat="1" applyFont="1"/>
    <xf numFmtId="167" fontId="21" fillId="0" borderId="0" xfId="1" applyNumberFormat="1" applyFont="1" applyAlignment="1">
      <alignment horizontal="center"/>
    </xf>
    <xf numFmtId="167" fontId="20" fillId="0" borderId="0" xfId="1" applyNumberFormat="1" applyFont="1" applyAlignment="1">
      <alignment horizontal="center"/>
    </xf>
    <xf numFmtId="164" fontId="5" fillId="0" borderId="0" xfId="1" applyFont="1" applyFill="1" applyBorder="1" applyAlignment="1">
      <alignment horizontal="center" vertical="top" wrapText="1"/>
    </xf>
    <xf numFmtId="164" fontId="8" fillId="0" borderId="0" xfId="1" applyFont="1" applyFill="1" applyBorder="1" applyAlignment="1">
      <alignment horizontal="center" vertical="top" wrapText="1"/>
    </xf>
    <xf numFmtId="168" fontId="5" fillId="0" borderId="0" xfId="1" applyNumberFormat="1" applyFont="1" applyFill="1" applyBorder="1" applyAlignment="1">
      <alignment horizontal="center" vertical="top" wrapText="1"/>
    </xf>
    <xf numFmtId="168" fontId="8" fillId="0" borderId="0" xfId="1" applyNumberFormat="1" applyFont="1" applyFill="1" applyBorder="1" applyAlignment="1">
      <alignment horizontal="center" vertical="top" wrapText="1"/>
    </xf>
    <xf numFmtId="168" fontId="17" fillId="0" borderId="2" xfId="0" applyNumberFormat="1" applyFont="1" applyBorder="1" applyAlignment="1">
      <alignment horizontal="center" vertical="center"/>
    </xf>
    <xf numFmtId="168" fontId="17" fillId="0" borderId="1" xfId="0" applyNumberFormat="1" applyFont="1" applyBorder="1" applyAlignment="1">
      <alignment horizontal="center" vertical="center"/>
    </xf>
    <xf numFmtId="168" fontId="16" fillId="0" borderId="1" xfId="0" applyNumberFormat="1" applyFont="1" applyBorder="1"/>
    <xf numFmtId="168" fontId="18" fillId="0" borderId="0" xfId="0" applyNumberFormat="1" applyFont="1" applyBorder="1" applyAlignment="1">
      <alignment horizontal="center" vertical="center"/>
    </xf>
    <xf numFmtId="168" fontId="6" fillId="0" borderId="0" xfId="1" applyNumberFormat="1" applyFont="1" applyFill="1" applyBorder="1" applyAlignment="1">
      <alignment horizontal="center" vertical="top" wrapText="1"/>
    </xf>
    <xf numFmtId="0" fontId="17" fillId="0" borderId="0" xfId="0" applyFont="1"/>
    <xf numFmtId="164" fontId="22" fillId="0" borderId="0" xfId="1" applyFont="1" applyAlignment="1">
      <alignment horizontal="center" vertical="center"/>
    </xf>
    <xf numFmtId="164" fontId="5" fillId="0" borderId="3" xfId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168" fontId="24" fillId="0" borderId="0" xfId="1" applyNumberFormat="1" applyFont="1" applyFill="1" applyBorder="1" applyAlignment="1">
      <alignment horizontal="center" vertical="center"/>
    </xf>
    <xf numFmtId="0" fontId="25" fillId="2" borderId="0" xfId="0" applyFont="1" applyFill="1"/>
    <xf numFmtId="0" fontId="25" fillId="2" borderId="0" xfId="0" applyFont="1" applyFill="1" applyAlignment="1">
      <alignment horizontal="center"/>
    </xf>
    <xf numFmtId="0" fontId="26" fillId="2" borderId="0" xfId="0" applyFont="1" applyFill="1" applyAlignment="1">
      <alignment horizontal="center"/>
    </xf>
    <xf numFmtId="0" fontId="26" fillId="2" borderId="0" xfId="0" applyFont="1" applyFill="1" applyAlignment="1">
      <alignment horizontal="left"/>
    </xf>
    <xf numFmtId="0" fontId="26" fillId="2" borderId="0" xfId="0" applyFont="1" applyFill="1"/>
    <xf numFmtId="0" fontId="25" fillId="2" borderId="0" xfId="0" applyFont="1" applyFill="1" applyAlignment="1">
      <alignment horizontal="left"/>
    </xf>
    <xf numFmtId="0" fontId="25" fillId="2" borderId="0" xfId="0" applyFont="1" applyFill="1" applyAlignment="1"/>
    <xf numFmtId="168" fontId="0" fillId="0" borderId="0" xfId="1" applyNumberFormat="1" applyFont="1" applyAlignment="1"/>
    <xf numFmtId="0" fontId="26" fillId="2" borderId="0" xfId="0" applyFont="1" applyFill="1" applyAlignment="1"/>
    <xf numFmtId="0" fontId="0" fillId="2" borderId="0" xfId="0" applyFont="1" applyFill="1" applyAlignment="1"/>
    <xf numFmtId="0" fontId="0" fillId="2" borderId="0" xfId="0" applyFill="1" applyAlignment="1"/>
    <xf numFmtId="0" fontId="0" fillId="2" borderId="0" xfId="0" applyFill="1" applyAlignment="1">
      <alignment horizontal="center"/>
    </xf>
    <xf numFmtId="167" fontId="21" fillId="0" borderId="0" xfId="1" applyNumberFormat="1" applyFont="1" applyAlignment="1">
      <alignment horizontal="center"/>
    </xf>
    <xf numFmtId="167" fontId="20" fillId="0" borderId="0" xfId="1" applyNumberFormat="1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3" fontId="20" fillId="0" borderId="0" xfId="0" applyNumberFormat="1" applyFont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</cellXfs>
  <cellStyles count="4">
    <cellStyle name="Millares" xfId="1" builtinId="3"/>
    <cellStyle name="Millares 4" xfId="3"/>
    <cellStyle name="Millares 5" xfId="2"/>
    <cellStyle name="Normal" xfId="0" builtinId="0"/>
  </cellStyles>
  <dxfs count="0"/>
  <tableStyles count="0" defaultTableStyle="TableStyleMedium2" defaultPivotStyle="PivotStyleLight16"/>
  <colors>
    <mruColors>
      <color rgb="FF003399"/>
      <color rgb="FF0000FF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</xdr:row>
      <xdr:rowOff>180975</xdr:rowOff>
    </xdr:from>
    <xdr:to>
      <xdr:col>1</xdr:col>
      <xdr:colOff>1323975</xdr:colOff>
      <xdr:row>5</xdr:row>
      <xdr:rowOff>161925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371475"/>
          <a:ext cx="12382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oneCellAnchor>
    <xdr:from>
      <xdr:col>3</xdr:col>
      <xdr:colOff>38100</xdr:colOff>
      <xdr:row>1</xdr:row>
      <xdr:rowOff>171451</xdr:rowOff>
    </xdr:from>
    <xdr:ext cx="1257300" cy="800100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361951"/>
          <a:ext cx="12573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514348</xdr:colOff>
      <xdr:row>0</xdr:row>
      <xdr:rowOff>1</xdr:rowOff>
    </xdr:from>
    <xdr:to>
      <xdr:col>4</xdr:col>
      <xdr:colOff>1066508</xdr:colOff>
      <xdr:row>7</xdr:row>
      <xdr:rowOff>104775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0973" y="1"/>
          <a:ext cx="1723735" cy="1438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G48"/>
  <sheetViews>
    <sheetView workbookViewId="0">
      <selection activeCell="G23" sqref="G23"/>
    </sheetView>
  </sheetViews>
  <sheetFormatPr baseColWidth="10" defaultRowHeight="15" x14ac:dyDescent="0.25"/>
  <cols>
    <col min="1" max="1" width="3.85546875" customWidth="1"/>
    <col min="2" max="2" width="52.42578125" customWidth="1"/>
    <col min="3" max="3" width="20.42578125" customWidth="1"/>
    <col min="4" max="4" width="19.42578125" style="38" customWidth="1"/>
  </cols>
  <sheetData>
    <row r="5" spans="2:4" x14ac:dyDescent="0.25">
      <c r="B5" s="11"/>
      <c r="C5" s="11"/>
      <c r="D5" s="35"/>
    </row>
    <row r="6" spans="2:4" x14ac:dyDescent="0.25">
      <c r="B6" s="70" t="s">
        <v>37</v>
      </c>
      <c r="C6" s="70"/>
      <c r="D6" s="70"/>
    </row>
    <row r="7" spans="2:4" x14ac:dyDescent="0.25">
      <c r="B7" s="71" t="s">
        <v>39</v>
      </c>
      <c r="C7" s="71"/>
      <c r="D7" s="71"/>
    </row>
    <row r="8" spans="2:4" x14ac:dyDescent="0.25">
      <c r="B8" s="71" t="s">
        <v>52</v>
      </c>
      <c r="C8" s="71"/>
      <c r="D8" s="71"/>
    </row>
    <row r="9" spans="2:4" x14ac:dyDescent="0.25">
      <c r="B9" s="71" t="s">
        <v>38</v>
      </c>
      <c r="C9" s="71"/>
      <c r="D9" s="71"/>
    </row>
    <row r="10" spans="2:4" x14ac:dyDescent="0.25">
      <c r="B10" s="10"/>
      <c r="C10" s="10"/>
      <c r="D10" s="36"/>
    </row>
    <row r="11" spans="2:4" x14ac:dyDescent="0.25">
      <c r="B11" s="10"/>
      <c r="C11" s="10"/>
      <c r="D11" s="36"/>
    </row>
    <row r="12" spans="2:4" ht="15.75" x14ac:dyDescent="0.25">
      <c r="B12" s="12"/>
      <c r="C12" s="12"/>
      <c r="D12" s="37"/>
    </row>
    <row r="13" spans="2:4" ht="15.75" x14ac:dyDescent="0.25">
      <c r="B13" s="13" t="s">
        <v>53</v>
      </c>
      <c r="C13" s="14">
        <v>2020</v>
      </c>
      <c r="D13" s="14">
        <v>2019</v>
      </c>
    </row>
    <row r="14" spans="2:4" x14ac:dyDescent="0.25">
      <c r="B14" s="15" t="s">
        <v>1</v>
      </c>
      <c r="C14" s="23">
        <v>224227278</v>
      </c>
      <c r="D14" s="23">
        <v>180022815.66</v>
      </c>
    </row>
    <row r="15" spans="2:4" ht="15.75" x14ac:dyDescent="0.25">
      <c r="B15" s="13" t="s">
        <v>2</v>
      </c>
      <c r="C15" s="24" t="s">
        <v>51</v>
      </c>
      <c r="D15" s="24">
        <f>SUM(D14:D14)</f>
        <v>180022815.66</v>
      </c>
    </row>
    <row r="16" spans="2:4" ht="15.75" x14ac:dyDescent="0.25">
      <c r="B16" s="16"/>
      <c r="C16" s="25"/>
      <c r="D16" s="25"/>
    </row>
    <row r="17" spans="2:7" ht="15.75" x14ac:dyDescent="0.25">
      <c r="B17" s="20" t="s">
        <v>54</v>
      </c>
      <c r="C17" s="22"/>
      <c r="D17" s="22"/>
    </row>
    <row r="18" spans="2:7" x14ac:dyDescent="0.25">
      <c r="B18" s="15" t="s">
        <v>55</v>
      </c>
      <c r="C18" s="23">
        <v>82969432.359999999</v>
      </c>
      <c r="D18" s="23">
        <v>85478530.159999996</v>
      </c>
    </row>
    <row r="19" spans="2:7" x14ac:dyDescent="0.25">
      <c r="B19" s="15" t="s">
        <v>56</v>
      </c>
      <c r="C19" s="23">
        <v>68662404.090000004</v>
      </c>
      <c r="D19" s="23">
        <v>60418600.060000002</v>
      </c>
    </row>
    <row r="20" spans="2:7" x14ac:dyDescent="0.25">
      <c r="B20" s="15" t="s">
        <v>57</v>
      </c>
      <c r="C20" s="23">
        <v>8810167.4199999999</v>
      </c>
      <c r="D20" s="23">
        <v>11167551.49</v>
      </c>
    </row>
    <row r="21" spans="2:7" x14ac:dyDescent="0.25">
      <c r="B21" s="15" t="s">
        <v>58</v>
      </c>
      <c r="C21" s="23">
        <v>5369237.9699999997</v>
      </c>
      <c r="D21" s="23">
        <v>3067166.99</v>
      </c>
    </row>
    <row r="22" spans="2:7" hidden="1" x14ac:dyDescent="0.25">
      <c r="B22" s="15" t="s">
        <v>3</v>
      </c>
      <c r="C22" s="26"/>
      <c r="D22" s="26">
        <v>0</v>
      </c>
    </row>
    <row r="23" spans="2:7" ht="15.75" x14ac:dyDescent="0.25">
      <c r="B23" s="15" t="s">
        <v>59</v>
      </c>
      <c r="C23" s="23">
        <v>18777171</v>
      </c>
      <c r="D23" s="23">
        <v>19856964</v>
      </c>
      <c r="G23" s="51"/>
    </row>
    <row r="24" spans="2:7" x14ac:dyDescent="0.25">
      <c r="B24" s="15" t="s">
        <v>60</v>
      </c>
      <c r="C24" s="23">
        <v>13703.69</v>
      </c>
      <c r="D24" s="23">
        <v>33217</v>
      </c>
      <c r="F24" s="21"/>
    </row>
    <row r="25" spans="2:7" ht="16.5" thickBot="1" x14ac:dyDescent="0.3">
      <c r="B25" s="13" t="s">
        <v>4</v>
      </c>
      <c r="C25" s="47">
        <f>SUM(C18:C24)</f>
        <v>184602116.52999997</v>
      </c>
      <c r="D25" s="47">
        <f>SUM(D18:D24)</f>
        <v>180022029.70000002</v>
      </c>
    </row>
    <row r="26" spans="2:7" ht="16.5" thickTop="1" x14ac:dyDescent="0.25">
      <c r="B26" s="16"/>
      <c r="C26" s="25"/>
      <c r="D26" s="25"/>
    </row>
    <row r="27" spans="2:7" hidden="1" x14ac:dyDescent="0.25">
      <c r="B27" s="15" t="s">
        <v>5</v>
      </c>
      <c r="C27" s="26"/>
      <c r="D27" s="26" t="s">
        <v>36</v>
      </c>
    </row>
    <row r="28" spans="2:7" ht="15.75" x14ac:dyDescent="0.25">
      <c r="B28" s="16"/>
      <c r="C28" s="22"/>
      <c r="D28" s="22"/>
    </row>
    <row r="29" spans="2:7" hidden="1" x14ac:dyDescent="0.25">
      <c r="B29" s="15" t="s">
        <v>6</v>
      </c>
      <c r="C29" s="27"/>
      <c r="D29" s="27">
        <v>0</v>
      </c>
    </row>
    <row r="30" spans="2:7" ht="15.75" x14ac:dyDescent="0.25">
      <c r="B30" s="16"/>
      <c r="C30" s="22"/>
      <c r="D30" s="22"/>
    </row>
    <row r="31" spans="2:7" ht="15.75" x14ac:dyDescent="0.25">
      <c r="B31" s="13" t="s">
        <v>7</v>
      </c>
      <c r="C31" s="46">
        <f>C14-C25</f>
        <v>39625161.470000029</v>
      </c>
      <c r="D31" s="46">
        <f>+D15-D25</f>
        <v>785.95999997854233</v>
      </c>
    </row>
    <row r="32" spans="2:7" ht="15.75" x14ac:dyDescent="0.25">
      <c r="B32" s="16"/>
      <c r="C32" s="25"/>
      <c r="D32" s="25"/>
    </row>
    <row r="33" spans="2:4" ht="15.75" x14ac:dyDescent="0.25">
      <c r="B33" s="17" t="s">
        <v>8</v>
      </c>
      <c r="C33" s="22"/>
      <c r="D33" s="22"/>
    </row>
    <row r="34" spans="2:4" x14ac:dyDescent="0.25">
      <c r="B34" s="15" t="s">
        <v>9</v>
      </c>
      <c r="C34" s="26"/>
      <c r="D34" s="26">
        <v>0</v>
      </c>
    </row>
    <row r="35" spans="2:4" x14ac:dyDescent="0.25">
      <c r="B35" s="15" t="s">
        <v>0</v>
      </c>
      <c r="C35" s="49"/>
      <c r="D35" s="49">
        <v>0</v>
      </c>
    </row>
    <row r="36" spans="2:4" ht="16.5" thickBot="1" x14ac:dyDescent="0.3">
      <c r="B36" s="18"/>
      <c r="C36" s="48">
        <f>SUM(C31:C35)</f>
        <v>39625161.470000029</v>
      </c>
      <c r="D36" s="48">
        <f>SUM(D31:D35)</f>
        <v>785.95999997854233</v>
      </c>
    </row>
    <row r="37" spans="2:4" ht="16.5" thickTop="1" x14ac:dyDescent="0.25">
      <c r="B37" s="16"/>
      <c r="D37" s="37"/>
    </row>
    <row r="38" spans="2:4" ht="15.75" x14ac:dyDescent="0.25">
      <c r="B38" s="19"/>
      <c r="C38" s="12"/>
      <c r="D38" s="37"/>
    </row>
    <row r="39" spans="2:4" x14ac:dyDescent="0.25">
      <c r="B39" s="28" t="s">
        <v>43</v>
      </c>
      <c r="C39" s="72" t="s">
        <v>44</v>
      </c>
      <c r="D39" s="72"/>
    </row>
    <row r="40" spans="2:4" x14ac:dyDescent="0.25">
      <c r="B40" s="29" t="s">
        <v>45</v>
      </c>
      <c r="C40" s="68" t="s">
        <v>46</v>
      </c>
      <c r="D40" s="68"/>
    </row>
    <row r="41" spans="2:4" x14ac:dyDescent="0.25">
      <c r="B41" s="29"/>
      <c r="C41" s="40"/>
      <c r="D41" s="40"/>
    </row>
    <row r="42" spans="2:4" x14ac:dyDescent="0.25">
      <c r="B42" s="30"/>
      <c r="C42" s="31"/>
      <c r="D42" s="32"/>
    </row>
    <row r="43" spans="2:4" x14ac:dyDescent="0.25">
      <c r="B43" s="33"/>
      <c r="C43" s="34"/>
      <c r="D43" s="32"/>
    </row>
    <row r="44" spans="2:4" x14ac:dyDescent="0.25">
      <c r="B44" s="28" t="s">
        <v>47</v>
      </c>
      <c r="C44" s="69" t="s">
        <v>48</v>
      </c>
      <c r="D44" s="69"/>
    </row>
    <row r="45" spans="2:4" x14ac:dyDescent="0.25">
      <c r="B45" s="29" t="s">
        <v>49</v>
      </c>
      <c r="C45" s="68" t="s">
        <v>50</v>
      </c>
      <c r="D45" s="68"/>
    </row>
    <row r="46" spans="2:4" x14ac:dyDescent="0.25">
      <c r="B46" s="28"/>
      <c r="D46" s="41"/>
    </row>
    <row r="47" spans="2:4" x14ac:dyDescent="0.25">
      <c r="B47" s="29"/>
      <c r="D47" s="40"/>
    </row>
    <row r="48" spans="2:4" x14ac:dyDescent="0.25">
      <c r="B48" s="30"/>
      <c r="D48" s="39"/>
    </row>
  </sheetData>
  <mergeCells count="8">
    <mergeCell ref="C40:D40"/>
    <mergeCell ref="C44:D44"/>
    <mergeCell ref="C45:D45"/>
    <mergeCell ref="B6:D6"/>
    <mergeCell ref="B7:D7"/>
    <mergeCell ref="B8:D8"/>
    <mergeCell ref="B9:D9"/>
    <mergeCell ref="C39:D39"/>
  </mergeCells>
  <pageMargins left="0.25" right="0.2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8"/>
  <sheetViews>
    <sheetView tabSelected="1" topLeftCell="A2" workbookViewId="0">
      <selection activeCell="C2" sqref="B2:G48"/>
    </sheetView>
  </sheetViews>
  <sheetFormatPr baseColWidth="10" defaultRowHeight="15" x14ac:dyDescent="0.25"/>
  <cols>
    <col min="1" max="1" width="6.85546875" customWidth="1"/>
    <col min="2" max="2" width="4.28515625" customWidth="1"/>
    <col min="3" max="3" width="41" customWidth="1"/>
    <col min="4" max="4" width="17.5703125" style="38" customWidth="1"/>
    <col min="5" max="5" width="17.85546875" customWidth="1"/>
    <col min="6" max="6" width="16.42578125" customWidth="1"/>
    <col min="7" max="7" width="19" style="38" bestFit="1" customWidth="1"/>
  </cols>
  <sheetData>
    <row r="2" spans="2:9" x14ac:dyDescent="0.25">
      <c r="C2" t="s">
        <v>51</v>
      </c>
    </row>
    <row r="9" spans="2:9" ht="18.75" x14ac:dyDescent="0.25">
      <c r="B9" s="75" t="s">
        <v>40</v>
      </c>
      <c r="C9" s="75"/>
      <c r="D9" s="75"/>
      <c r="E9" s="75"/>
      <c r="F9" s="75"/>
      <c r="G9" s="75"/>
      <c r="H9" s="8"/>
      <c r="I9" s="8"/>
    </row>
    <row r="10" spans="2:9" ht="18.75" x14ac:dyDescent="0.25">
      <c r="B10" s="75" t="s">
        <v>61</v>
      </c>
      <c r="C10" s="75"/>
      <c r="D10" s="75"/>
      <c r="E10" s="75"/>
      <c r="F10" s="75"/>
      <c r="G10" s="75"/>
      <c r="H10" s="8"/>
      <c r="I10" s="8"/>
    </row>
    <row r="11" spans="2:9" x14ac:dyDescent="0.25">
      <c r="B11" s="76" t="s">
        <v>41</v>
      </c>
      <c r="C11" s="76"/>
      <c r="D11" s="76"/>
      <c r="E11" s="76"/>
      <c r="F11" s="76"/>
      <c r="G11" s="76"/>
      <c r="H11" s="8"/>
      <c r="I11" s="8"/>
    </row>
    <row r="12" spans="2:9" x14ac:dyDescent="0.25">
      <c r="B12" s="76" t="s">
        <v>42</v>
      </c>
      <c r="C12" s="76"/>
      <c r="D12" s="76"/>
      <c r="E12" s="76"/>
      <c r="F12" s="76"/>
      <c r="G12" s="76"/>
      <c r="H12" s="9"/>
      <c r="I12" s="9"/>
    </row>
    <row r="13" spans="2:9" x14ac:dyDescent="0.25">
      <c r="B13" s="54"/>
      <c r="C13" s="54"/>
      <c r="D13" s="54" t="s">
        <v>38</v>
      </c>
      <c r="E13" s="54"/>
      <c r="F13" s="54"/>
      <c r="G13" s="55"/>
      <c r="H13" s="9"/>
      <c r="I13" s="9"/>
    </row>
    <row r="14" spans="2:9" x14ac:dyDescent="0.25">
      <c r="B14" s="54"/>
      <c r="C14" s="54"/>
      <c r="D14" s="54"/>
      <c r="E14" s="54"/>
      <c r="F14" s="54"/>
      <c r="G14" s="55"/>
      <c r="H14" s="9"/>
      <c r="I14" s="9"/>
    </row>
    <row r="15" spans="2:9" ht="48" customHeight="1" x14ac:dyDescent="0.25">
      <c r="B15" s="77" t="s">
        <v>34</v>
      </c>
      <c r="C15" s="77"/>
      <c r="D15" s="44" t="s">
        <v>33</v>
      </c>
      <c r="E15" s="5" t="s">
        <v>32</v>
      </c>
      <c r="F15" s="5" t="s">
        <v>35</v>
      </c>
      <c r="G15" s="50" t="s">
        <v>31</v>
      </c>
    </row>
    <row r="16" spans="2:9" x14ac:dyDescent="0.25">
      <c r="B16" s="7">
        <v>1</v>
      </c>
      <c r="C16" s="6" t="s">
        <v>30</v>
      </c>
      <c r="D16" s="42">
        <f>SUM(D20+D22)</f>
        <v>487697822.43000001</v>
      </c>
      <c r="E16" s="42">
        <f>E20+E22</f>
        <v>293893876</v>
      </c>
      <c r="F16" s="42">
        <f t="shared" ref="F16:G16" si="0">SUM(F17:F25)</f>
        <v>1.001395683423381</v>
      </c>
      <c r="G16" s="42">
        <f t="shared" si="0"/>
        <v>193803946.43000001</v>
      </c>
    </row>
    <row r="17" spans="2:15" x14ac:dyDescent="0.25">
      <c r="B17" s="4">
        <v>1.1000000000000001</v>
      </c>
      <c r="C17" s="3" t="s">
        <v>29</v>
      </c>
      <c r="D17" s="45"/>
      <c r="E17" s="43"/>
      <c r="F17" s="42"/>
      <c r="G17" s="42"/>
    </row>
    <row r="18" spans="2:15" x14ac:dyDescent="0.25">
      <c r="B18" s="4">
        <v>1.2</v>
      </c>
      <c r="C18" s="3" t="s">
        <v>28</v>
      </c>
      <c r="D18" s="45"/>
      <c r="E18" s="43"/>
      <c r="F18" s="42"/>
      <c r="G18" s="42"/>
    </row>
    <row r="19" spans="2:15" x14ac:dyDescent="0.25">
      <c r="B19" s="4">
        <v>1.3</v>
      </c>
      <c r="C19" s="3" t="s">
        <v>27</v>
      </c>
      <c r="D19" s="43"/>
      <c r="E19" s="43"/>
      <c r="F19" s="43"/>
      <c r="G19" s="43">
        <f>SUM(D19-E19)</f>
        <v>0</v>
      </c>
    </row>
    <row r="20" spans="2:15" x14ac:dyDescent="0.25">
      <c r="B20" s="4">
        <v>1.4</v>
      </c>
      <c r="C20" s="3" t="s">
        <v>26</v>
      </c>
      <c r="D20" s="43">
        <v>293623009</v>
      </c>
      <c r="E20" s="43">
        <v>293623009</v>
      </c>
      <c r="F20" s="43">
        <f>SUM(E20/D20)</f>
        <v>1</v>
      </c>
      <c r="G20" s="43"/>
    </row>
    <row r="21" spans="2:15" x14ac:dyDescent="0.25">
      <c r="B21" s="4">
        <v>1.5</v>
      </c>
      <c r="C21" s="3" t="s">
        <v>25</v>
      </c>
      <c r="D21" s="45"/>
      <c r="E21" s="43"/>
      <c r="F21" s="42"/>
      <c r="G21" s="43"/>
    </row>
    <row r="22" spans="2:15" x14ac:dyDescent="0.25">
      <c r="B22" s="4">
        <v>1.6</v>
      </c>
      <c r="C22" s="3" t="s">
        <v>24</v>
      </c>
      <c r="D22" s="43">
        <v>194074813.43000001</v>
      </c>
      <c r="E22" s="43">
        <v>270867</v>
      </c>
      <c r="F22" s="43">
        <f>SUM(E22/D22)</f>
        <v>1.3956834233809418E-3</v>
      </c>
      <c r="G22" s="43">
        <f t="shared" ref="G22" si="1">SUM(D22-E22)</f>
        <v>193803946.43000001</v>
      </c>
      <c r="J22" s="73"/>
      <c r="K22" s="73"/>
      <c r="L22" s="73"/>
      <c r="M22" s="73"/>
    </row>
    <row r="23" spans="2:15" x14ac:dyDescent="0.25">
      <c r="B23" s="4">
        <v>1.7</v>
      </c>
      <c r="C23" s="3" t="s">
        <v>23</v>
      </c>
      <c r="D23" s="45"/>
      <c r="E23" s="43"/>
      <c r="F23" s="42"/>
      <c r="G23" s="42"/>
      <c r="J23" s="73"/>
      <c r="K23" s="73"/>
      <c r="L23" s="73"/>
      <c r="M23" s="73"/>
      <c r="N23" s="73"/>
    </row>
    <row r="24" spans="2:15" x14ac:dyDescent="0.25">
      <c r="B24" s="4">
        <v>1.8</v>
      </c>
      <c r="C24" s="3" t="s">
        <v>22</v>
      </c>
      <c r="D24" s="45"/>
      <c r="E24" s="43"/>
      <c r="F24" s="42"/>
      <c r="G24" s="42"/>
      <c r="J24" s="74"/>
      <c r="K24" s="74"/>
      <c r="L24" s="74"/>
      <c r="M24" s="74"/>
      <c r="N24" s="74"/>
      <c r="O24" s="74"/>
    </row>
    <row r="25" spans="2:15" x14ac:dyDescent="0.25">
      <c r="B25" s="4">
        <v>1.9</v>
      </c>
      <c r="C25" s="3" t="s">
        <v>21</v>
      </c>
      <c r="D25" s="45"/>
      <c r="E25" s="43"/>
      <c r="F25" s="42"/>
      <c r="G25" s="42"/>
    </row>
    <row r="26" spans="2:15" x14ac:dyDescent="0.25">
      <c r="B26" s="7">
        <v>2</v>
      </c>
      <c r="C26" s="6" t="s">
        <v>20</v>
      </c>
      <c r="D26" s="42">
        <f>SUM(D27:D35)</f>
        <v>487697822.43000001</v>
      </c>
      <c r="E26" s="42">
        <f>SUM(E27:E35)</f>
        <v>264665213.69999999</v>
      </c>
      <c r="F26" s="42">
        <f>E26/D26</f>
        <v>0.54268278743030018</v>
      </c>
      <c r="G26" s="42">
        <f t="shared" ref="G26" si="2">SUM(G27:G35)</f>
        <v>223032608.73000002</v>
      </c>
    </row>
    <row r="27" spans="2:15" x14ac:dyDescent="0.25">
      <c r="B27" s="4">
        <v>2.1</v>
      </c>
      <c r="C27" s="3" t="s">
        <v>19</v>
      </c>
      <c r="D27" s="52">
        <v>88815822.390000001</v>
      </c>
      <c r="E27" s="52">
        <v>87043321.049999997</v>
      </c>
      <c r="F27" s="43">
        <f>SUM(E27/D27)</f>
        <v>0.98004295527190244</v>
      </c>
      <c r="G27" s="43">
        <f>SUM(D27-E27)</f>
        <v>1772501.3400000036</v>
      </c>
    </row>
    <row r="28" spans="2:15" x14ac:dyDescent="0.25">
      <c r="B28" s="4">
        <v>2.2000000000000002</v>
      </c>
      <c r="C28" s="3" t="s">
        <v>18</v>
      </c>
      <c r="D28" s="52">
        <v>146421598.77000001</v>
      </c>
      <c r="E28" s="52">
        <v>21778337.719999999</v>
      </c>
      <c r="F28" s="43">
        <f t="shared" ref="F28:F33" si="3">SUM(E28/D28)</f>
        <v>0.14873719384945081</v>
      </c>
      <c r="G28" s="43">
        <f t="shared" ref="G28:G35" si="4">SUM(D28-E28)</f>
        <v>124643261.05000001</v>
      </c>
    </row>
    <row r="29" spans="2:15" x14ac:dyDescent="0.25">
      <c r="B29" s="4">
        <v>2.2999999999999998</v>
      </c>
      <c r="C29" s="3" t="s">
        <v>17</v>
      </c>
      <c r="D29" s="52">
        <v>37532441</v>
      </c>
      <c r="E29" s="52">
        <v>5466444</v>
      </c>
      <c r="F29" s="43">
        <f t="shared" si="3"/>
        <v>0.14564584275240719</v>
      </c>
      <c r="G29" s="43">
        <f t="shared" si="4"/>
        <v>32065997</v>
      </c>
    </row>
    <row r="30" spans="2:15" x14ac:dyDescent="0.25">
      <c r="B30" s="4">
        <v>2.4</v>
      </c>
      <c r="C30" s="3" t="s">
        <v>16</v>
      </c>
      <c r="D30" s="52">
        <v>147735800</v>
      </c>
      <c r="E30" s="52">
        <v>140069144</v>
      </c>
      <c r="F30" s="43">
        <f t="shared" si="3"/>
        <v>0.94810563181029917</v>
      </c>
      <c r="G30" s="43">
        <f t="shared" si="4"/>
        <v>7666656</v>
      </c>
    </row>
    <row r="31" spans="2:15" x14ac:dyDescent="0.25">
      <c r="B31" s="4">
        <v>2.5</v>
      </c>
      <c r="C31" s="3" t="s">
        <v>15</v>
      </c>
      <c r="D31" s="43">
        <v>0</v>
      </c>
      <c r="E31" s="43">
        <v>0</v>
      </c>
      <c r="F31" s="43"/>
      <c r="G31" s="43">
        <f t="shared" si="4"/>
        <v>0</v>
      </c>
    </row>
    <row r="32" spans="2:15" x14ac:dyDescent="0.25">
      <c r="B32" s="4">
        <v>2.6</v>
      </c>
      <c r="C32" s="3" t="s">
        <v>14</v>
      </c>
      <c r="D32" s="43">
        <v>66742160.270000003</v>
      </c>
      <c r="E32" s="43">
        <v>9961509.9299999997</v>
      </c>
      <c r="F32" s="43">
        <f t="shared" si="3"/>
        <v>0.14925363353091237</v>
      </c>
      <c r="G32" s="43">
        <f t="shared" si="4"/>
        <v>56780650.340000004</v>
      </c>
    </row>
    <row r="33" spans="2:7" x14ac:dyDescent="0.25">
      <c r="B33" s="4">
        <v>2.7</v>
      </c>
      <c r="C33" s="3" t="s">
        <v>13</v>
      </c>
      <c r="D33" s="43">
        <v>450000</v>
      </c>
      <c r="E33" s="43">
        <v>330400</v>
      </c>
      <c r="F33" s="43">
        <f t="shared" si="3"/>
        <v>0.73422222222222222</v>
      </c>
      <c r="G33" s="42">
        <f t="shared" si="4"/>
        <v>119600</v>
      </c>
    </row>
    <row r="34" spans="2:7" ht="19.5" customHeight="1" x14ac:dyDescent="0.25">
      <c r="B34" s="4">
        <v>2.8</v>
      </c>
      <c r="C34" s="3" t="s">
        <v>12</v>
      </c>
      <c r="D34" s="43"/>
      <c r="E34" s="43">
        <v>0</v>
      </c>
      <c r="F34" s="43"/>
      <c r="G34" s="42">
        <f t="shared" si="4"/>
        <v>0</v>
      </c>
    </row>
    <row r="35" spans="2:7" x14ac:dyDescent="0.25">
      <c r="B35" s="4">
        <v>2.9</v>
      </c>
      <c r="C35" s="3" t="s">
        <v>11</v>
      </c>
      <c r="D35" s="43"/>
      <c r="E35" s="43">
        <v>16057</v>
      </c>
      <c r="F35" s="43"/>
      <c r="G35" s="42">
        <f t="shared" si="4"/>
        <v>-16057</v>
      </c>
    </row>
    <row r="36" spans="2:7" ht="16.5" thickBot="1" x14ac:dyDescent="0.3">
      <c r="B36" s="2"/>
      <c r="C36" s="1" t="s">
        <v>10</v>
      </c>
      <c r="D36" s="53">
        <f>SUM(D16-D26)</f>
        <v>0</v>
      </c>
      <c r="E36" s="53">
        <f>SUM(E16-E26)</f>
        <v>29228662.300000012</v>
      </c>
      <c r="F36" s="53">
        <f t="shared" ref="F36:G36" si="5">SUM(F16-F26)</f>
        <v>0.45871289599308085</v>
      </c>
      <c r="G36" s="53">
        <f t="shared" si="5"/>
        <v>-29228662.300000012</v>
      </c>
    </row>
    <row r="42" spans="2:7" ht="18.75" x14ac:dyDescent="0.3">
      <c r="C42" s="56" t="s">
        <v>62</v>
      </c>
      <c r="D42" s="57"/>
      <c r="E42" s="57" t="s">
        <v>63</v>
      </c>
      <c r="F42" s="58"/>
      <c r="G42" s="67"/>
    </row>
    <row r="43" spans="2:7" ht="18.75" x14ac:dyDescent="0.3">
      <c r="C43" s="59" t="s">
        <v>64</v>
      </c>
      <c r="D43" s="58"/>
      <c r="E43" s="58" t="s">
        <v>65</v>
      </c>
      <c r="F43" s="57"/>
      <c r="G43" s="67"/>
    </row>
    <row r="44" spans="2:7" ht="18.75" x14ac:dyDescent="0.3">
      <c r="C44" s="59"/>
      <c r="D44" s="58"/>
      <c r="E44" s="58"/>
      <c r="F44" s="57"/>
      <c r="G44" s="67"/>
    </row>
    <row r="45" spans="2:7" ht="18.75" x14ac:dyDescent="0.3">
      <c r="C45" s="60"/>
      <c r="D45" s="60"/>
      <c r="E45" s="66"/>
      <c r="F45" s="66"/>
      <c r="G45" s="63"/>
    </row>
    <row r="46" spans="2:7" ht="18.75" x14ac:dyDescent="0.3">
      <c r="C46" s="60"/>
      <c r="D46" s="60"/>
      <c r="E46" s="66"/>
      <c r="F46" s="66"/>
      <c r="G46" s="63"/>
    </row>
    <row r="47" spans="2:7" ht="18.75" x14ac:dyDescent="0.3">
      <c r="C47" s="61" t="s">
        <v>66</v>
      </c>
      <c r="E47" s="62" t="s">
        <v>68</v>
      </c>
      <c r="F47" s="62"/>
      <c r="G47" s="63"/>
    </row>
    <row r="48" spans="2:7" ht="18.75" x14ac:dyDescent="0.3">
      <c r="C48" s="59" t="s">
        <v>67</v>
      </c>
      <c r="E48" s="64" t="s">
        <v>69</v>
      </c>
      <c r="F48" s="65"/>
      <c r="G48" s="63"/>
    </row>
  </sheetData>
  <mergeCells count="8">
    <mergeCell ref="J22:M22"/>
    <mergeCell ref="J23:N23"/>
    <mergeCell ref="J24:O24"/>
    <mergeCell ref="B9:G9"/>
    <mergeCell ref="B10:G10"/>
    <mergeCell ref="B11:G11"/>
    <mergeCell ref="B12:G12"/>
    <mergeCell ref="B15:C15"/>
  </mergeCells>
  <pageMargins left="0.23622047244094491" right="0.23622047244094491" top="0.74803149606299213" bottom="0.74803149606299213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Est. de Rendimiento Fin</vt:lpstr>
      <vt:lpstr>Estado Comparativo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Soto</dc:creator>
  <cp:lastModifiedBy>Mercedes Pujols</cp:lastModifiedBy>
  <cp:lastPrinted>2025-01-20T17:36:34Z</cp:lastPrinted>
  <dcterms:created xsi:type="dcterms:W3CDTF">2018-07-13T15:52:30Z</dcterms:created>
  <dcterms:modified xsi:type="dcterms:W3CDTF">2025-01-20T17:38:28Z</dcterms:modified>
</cp:coreProperties>
</file>