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0- OCTUBRE\"/>
    </mc:Choice>
  </mc:AlternateContent>
  <xr:revisionPtr revIDLastSave="0" documentId="13_ncr:1_{0598F95D-ED8A-44F3-AC61-696C890D714C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Octubre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2" l="1"/>
  <c r="K108" i="2"/>
  <c r="H12" i="2"/>
  <c r="F12" i="2"/>
  <c r="J12" i="2" s="1"/>
  <c r="K12" i="2" s="1"/>
  <c r="B145" i="2"/>
  <c r="E96" i="2"/>
  <c r="I96" i="2"/>
  <c r="J95" i="2"/>
  <c r="K95" i="2" s="1"/>
  <c r="K96" i="2" s="1"/>
  <c r="J96" i="2"/>
  <c r="H96" i="2"/>
  <c r="G96" i="2"/>
  <c r="F96" i="2"/>
  <c r="I82" i="2"/>
  <c r="I143" i="2"/>
  <c r="H143" i="2"/>
  <c r="G143" i="2"/>
  <c r="F143" i="2"/>
  <c r="E143" i="2"/>
  <c r="J142" i="2"/>
  <c r="K142" i="2" s="1"/>
  <c r="J141" i="2"/>
  <c r="K141" i="2" s="1"/>
  <c r="J140" i="2"/>
  <c r="I137" i="2"/>
  <c r="H137" i="2"/>
  <c r="G137" i="2"/>
  <c r="F137" i="2"/>
  <c r="E137" i="2"/>
  <c r="J136" i="2"/>
  <c r="K136" i="2" s="1"/>
  <c r="J135" i="2"/>
  <c r="K135" i="2" s="1"/>
  <c r="J134" i="2"/>
  <c r="K134" i="2" s="1"/>
  <c r="K133" i="2"/>
  <c r="J133" i="2"/>
  <c r="J132" i="2"/>
  <c r="K132" i="2" s="1"/>
  <c r="I129" i="2"/>
  <c r="H129" i="2"/>
  <c r="G129" i="2"/>
  <c r="F129" i="2"/>
  <c r="E129" i="2"/>
  <c r="J128" i="2"/>
  <c r="J127" i="2"/>
  <c r="K127" i="2" s="1"/>
  <c r="K126" i="2"/>
  <c r="J126" i="2"/>
  <c r="I123" i="2"/>
  <c r="H123" i="2"/>
  <c r="G123" i="2"/>
  <c r="F123" i="2"/>
  <c r="E123" i="2"/>
  <c r="J122" i="2"/>
  <c r="K122" i="2" s="1"/>
  <c r="K123" i="2" s="1"/>
  <c r="I119" i="2"/>
  <c r="H119" i="2"/>
  <c r="G119" i="2"/>
  <c r="F119" i="2"/>
  <c r="E119" i="2"/>
  <c r="J118" i="2"/>
  <c r="K118" i="2" s="1"/>
  <c r="K119" i="2" s="1"/>
  <c r="I115" i="2"/>
  <c r="H115" i="2"/>
  <c r="G115" i="2"/>
  <c r="F115" i="2"/>
  <c r="E115" i="2"/>
  <c r="K114" i="2"/>
  <c r="J113" i="2"/>
  <c r="K113" i="2" s="1"/>
  <c r="K112" i="2"/>
  <c r="J112" i="2"/>
  <c r="I109" i="2"/>
  <c r="H109" i="2"/>
  <c r="G109" i="2"/>
  <c r="F109" i="2"/>
  <c r="E109" i="2"/>
  <c r="J107" i="2"/>
  <c r="K107" i="2" s="1"/>
  <c r="J106" i="2"/>
  <c r="K106" i="2" s="1"/>
  <c r="J105" i="2"/>
  <c r="I102" i="2"/>
  <c r="H102" i="2"/>
  <c r="G102" i="2"/>
  <c r="F102" i="2"/>
  <c r="E102" i="2"/>
  <c r="K101" i="2"/>
  <c r="J101" i="2"/>
  <c r="J100" i="2"/>
  <c r="J99" i="2"/>
  <c r="K99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1" i="2"/>
  <c r="K81" i="2" s="1"/>
  <c r="J80" i="2"/>
  <c r="K80" i="2" s="1"/>
  <c r="J79" i="2"/>
  <c r="I76" i="2"/>
  <c r="H76" i="2"/>
  <c r="G76" i="2"/>
  <c r="F76" i="2"/>
  <c r="E76" i="2"/>
  <c r="J75" i="2"/>
  <c r="K75" i="2" s="1"/>
  <c r="J74" i="2"/>
  <c r="K74" i="2" s="1"/>
  <c r="J73" i="2"/>
  <c r="K73" i="2" s="1"/>
  <c r="J72" i="2"/>
  <c r="J71" i="2"/>
  <c r="K71" i="2" s="1"/>
  <c r="I68" i="2"/>
  <c r="H68" i="2"/>
  <c r="G68" i="2"/>
  <c r="F68" i="2"/>
  <c r="E68" i="2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I56" i="2"/>
  <c r="H56" i="2"/>
  <c r="G56" i="2"/>
  <c r="F56" i="2"/>
  <c r="E56" i="2"/>
  <c r="J55" i="2"/>
  <c r="K55" i="2" s="1"/>
  <c r="K56" i="2" s="1"/>
  <c r="I52" i="2"/>
  <c r="H52" i="2"/>
  <c r="G52" i="2"/>
  <c r="F52" i="2"/>
  <c r="E52" i="2"/>
  <c r="J51" i="2"/>
  <c r="K51" i="2" s="1"/>
  <c r="J50" i="2"/>
  <c r="K50" i="2" s="1"/>
  <c r="J49" i="2"/>
  <c r="K49" i="2" s="1"/>
  <c r="J48" i="2"/>
  <c r="K48" i="2" s="1"/>
  <c r="J47" i="2"/>
  <c r="K47" i="2" s="1"/>
  <c r="J46" i="2"/>
  <c r="I43" i="2"/>
  <c r="H43" i="2"/>
  <c r="G43" i="2"/>
  <c r="F43" i="2"/>
  <c r="E43" i="2"/>
  <c r="J42" i="2"/>
  <c r="J43" i="2" s="1"/>
  <c r="I39" i="2"/>
  <c r="H39" i="2"/>
  <c r="G39" i="2"/>
  <c r="F39" i="2"/>
  <c r="E39" i="2"/>
  <c r="J38" i="2"/>
  <c r="K38" i="2" s="1"/>
  <c r="K39" i="2" s="1"/>
  <c r="I35" i="2"/>
  <c r="H35" i="2"/>
  <c r="G35" i="2"/>
  <c r="F35" i="2"/>
  <c r="E35" i="2"/>
  <c r="J34" i="2"/>
  <c r="K34" i="2" s="1"/>
  <c r="J33" i="2"/>
  <c r="K33" i="2" s="1"/>
  <c r="I30" i="2"/>
  <c r="H30" i="2"/>
  <c r="G30" i="2"/>
  <c r="F30" i="2"/>
  <c r="E30" i="2"/>
  <c r="J29" i="2"/>
  <c r="K29" i="2" s="1"/>
  <c r="J28" i="2"/>
  <c r="I25" i="2"/>
  <c r="H25" i="2"/>
  <c r="G25" i="2"/>
  <c r="F25" i="2"/>
  <c r="E25" i="2"/>
  <c r="J24" i="2"/>
  <c r="J25" i="2" s="1"/>
  <c r="I21" i="2"/>
  <c r="H21" i="2"/>
  <c r="G21" i="2"/>
  <c r="F21" i="2"/>
  <c r="E21" i="2"/>
  <c r="K20" i="2"/>
  <c r="J19" i="2"/>
  <c r="J21" i="2" s="1"/>
  <c r="I16" i="2"/>
  <c r="H16" i="2"/>
  <c r="G16" i="2"/>
  <c r="E16" i="2"/>
  <c r="J15" i="2"/>
  <c r="K15" i="2" s="1"/>
  <c r="J14" i="2"/>
  <c r="K14" i="2" s="1"/>
  <c r="J13" i="2"/>
  <c r="K13" i="2" s="1"/>
  <c r="J11" i="2"/>
  <c r="K11" i="2" s="1"/>
  <c r="J10" i="2"/>
  <c r="F16" i="2" l="1"/>
  <c r="J56" i="2"/>
  <c r="J102" i="2"/>
  <c r="J119" i="2"/>
  <c r="J82" i="2"/>
  <c r="K82" i="2" s="1"/>
  <c r="J35" i="2"/>
  <c r="K42" i="2"/>
  <c r="K43" i="2" s="1"/>
  <c r="J137" i="2"/>
  <c r="J30" i="2"/>
  <c r="J76" i="2"/>
  <c r="J143" i="2"/>
  <c r="K137" i="2"/>
  <c r="K115" i="2"/>
  <c r="K19" i="2"/>
  <c r="K21" i="2" s="1"/>
  <c r="K24" i="2"/>
  <c r="K25" i="2" s="1"/>
  <c r="K72" i="2"/>
  <c r="K76" i="2" s="1"/>
  <c r="K100" i="2"/>
  <c r="J68" i="2"/>
  <c r="J109" i="2"/>
  <c r="K35" i="2"/>
  <c r="K129" i="2"/>
  <c r="G145" i="2"/>
  <c r="E145" i="2"/>
  <c r="J52" i="2"/>
  <c r="K102" i="2"/>
  <c r="J115" i="2"/>
  <c r="J129" i="2"/>
  <c r="I145" i="2"/>
  <c r="H145" i="2"/>
  <c r="F145" i="2"/>
  <c r="J16" i="2"/>
  <c r="K28" i="2"/>
  <c r="K30" i="2" s="1"/>
  <c r="J39" i="2"/>
  <c r="K46" i="2"/>
  <c r="K52" i="2" s="1"/>
  <c r="K59" i="2"/>
  <c r="K68" i="2" s="1"/>
  <c r="J123" i="2"/>
  <c r="K140" i="2"/>
  <c r="K143" i="2" s="1"/>
  <c r="K10" i="2"/>
  <c r="K16" i="2" s="1"/>
  <c r="K79" i="2"/>
  <c r="K105" i="2"/>
  <c r="K109" i="2" s="1"/>
  <c r="J145" i="2" l="1"/>
  <c r="K145" i="2"/>
</calcChain>
</file>

<file path=xl/sharedStrings.xml><?xml version="1.0" encoding="utf-8"?>
<sst xmlns="http://schemas.openxmlformats.org/spreadsheetml/2006/main" count="364" uniqueCount="176">
  <si>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</si>
  <si>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</si>
  <si>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</si>
  <si>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</si>
  <si>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</si>
  <si>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</si>
  <si>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</si>
  <si>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</si>
  <si>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</si>
  <si>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</si>
  <si>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</si>
  <si>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</si>
  <si>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</si>
  <si>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</si>
  <si>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</si>
  <si>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</si>
  <si>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</si>
  <si>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</si>
  <si>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</si>
  <si>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</si>
  <si>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</si>
  <si>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</si>
  <si>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</si>
  <si>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</si>
  <si>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</si>
  <si>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</si>
  <si>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</si>
  <si>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</si>
  <si>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</si>
  <si>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</si>
  <si>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</si>
  <si>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</si>
  <si>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</si>
  <si>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</si>
  <si>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</si>
  <si>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</si>
  <si>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</si>
  <si>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</si>
  <si>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</si>
  <si>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</si>
  <si>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</si>
  <si>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</si>
  <si>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</si>
  <si>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</si>
  <si>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</si>
  <si>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</si>
  <si>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</si>
  <si>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</si>
  <si>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</si>
  <si>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</si>
  <si>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</si>
  <si>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</si>
  <si>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</si>
  <si>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</si>
  <si>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</si>
  <si>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</si>
  <si>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</si>
  <si>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</si>
  <si>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</si>
  <si>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</si>
  <si>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</si>
  <si>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</si>
  <si>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</si>
  <si>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</si>
  <si>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</si>
  <si>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</si>
  <si>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</si>
  <si>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</si>
  <si>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</si>
  <si>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</si>
  <si>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</si>
  <si>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</si>
  <si>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</si>
  <si>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</si>
  <si>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</si>
  <si>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</si>
  <si>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</si>
  <si>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</si>
  <si>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</si>
  <si>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</si>
  <si>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</si>
  <si>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</si>
  <si>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</si>
  <si>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</si>
  <si>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</si>
  <si>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</si>
  <si>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</si>
  <si>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</si>
  <si>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</si>
  <si>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</si>
  <si>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</si>
  <si>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</si>
  <si>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</si>
  <si>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</si>
  <si>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</si>
  <si>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</si>
  <si>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</si>
  <si>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</si>
  <si>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</si>
  <si>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</si>
  <si>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</si>
  <si>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</si>
  <si>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</si>
  <si>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</si>
  <si>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</si>
  <si>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</si>
  <si>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</si>
  <si>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</si>
  <si>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</si>
  <si>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</si>
  <si>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</si>
  <si>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</si>
  <si>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</si>
  <si>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</si>
  <si>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</si>
  <si>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</si>
  <si>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</si>
  <si>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</si>
  <si>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</si>
  <si>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</si>
  <si>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</si>
  <si>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</si>
  <si>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</si>
  <si>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</si>
  <si>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</si>
  <si>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</si>
  <si>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</si>
  <si>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</si>
  <si>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</si>
  <si>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</si>
  <si>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</si>
  <si>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</si>
  <si>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</si>
  <si>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</si>
  <si>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</si>
  <si>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</si>
  <si>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</si>
  <si>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</si>
  <si>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</si>
  <si>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</si>
  <si>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</si>
  <si>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</si>
  <si>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</si>
  <si>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</si>
  <si>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</si>
  <si>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</si>
  <si>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</si>
  <si>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</si>
  <si>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</si>
  <si>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</si>
  <si>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</si>
  <si>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</si>
  <si>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</si>
  <si>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</si>
  <si>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</si>
  <si>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</si>
  <si>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</si>
  <si>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</si>
  <si>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</si>
  <si>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</si>
  <si>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</si>
  <si>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</si>
  <si>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</si>
  <si>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</si>
  <si>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</si>
  <si>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</si>
  <si>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</si>
  <si>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</si>
  <si>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</si>
  <si>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</si>
  <si>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</si>
  <si>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</si>
  <si>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</si>
  <si>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</si>
  <si>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JULIO ANGEL REYES</t>
  </si>
  <si>
    <t>Mes de Octubre-2024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</si>
</sst>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734786</xdr:colOff>
      <xdr:row>0</xdr:row>
      <xdr:rowOff>28916</xdr:rowOff>
    </xdr:from>
    <xdr:to>
      <xdr:col>11</xdr:col>
      <xdr:colOff>41621</xdr:colOff>
      <xdr:row>3</xdr:row>
      <xdr:rowOff>81643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46FDA25-6D0E-4F89-B05A-0F46F212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2411" y="28916"/>
          <a:ext cx="2650110" cy="97665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1714500</xdr:colOff>
      <xdr:row>3</xdr:row>
      <xdr:rowOff>122464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CDECC9A-4B60-486C-B9B5-B156E5B4CD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376237" cy="9611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1:BL947"/>
  <sheetViews>
    <sheetView tabSelected="1" zoomScale="70" zoomScaleNormal="70" workbookViewId="0">
      <selection activeCell="K145" sqref="K145"/>
    </sheetView>
  </sheetViews>
  <sheetFormatPr baseColWidth="10" defaultColWidth="12.5703125" defaultRowHeight="15" x14ac:dyDescent="0.25"/>
  <cols>
    <col min="1" max="1" width="70" bestFit="1" customWidth="1"/>
    <col min="2" max="2" width="61.7109375" bestFit="1" customWidth="1"/>
    <col min="3" max="3" width="20" bestFit="1" customWidth="1"/>
    <col min="4" max="4" width="11.710937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1" customFormat="1" ht="26.25" customHeight="1" x14ac:dyDescent="0.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" customFormat="1" ht="20.25" x14ac:dyDescent="0.3">
      <c r="A3" s="94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s="1" customFormat="1" ht="20.25" x14ac:dyDescent="0.3">
      <c r="A4" s="94" t="s">
        <v>175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s="1" customFormat="1" ht="8.25" customHeight="1" x14ac:dyDescent="0.3">
      <c r="A5" s="81"/>
      <c r="B5" s="80"/>
      <c r="C5" s="80"/>
      <c r="D5" s="17"/>
      <c r="E5" s="18"/>
      <c r="F5" s="18"/>
      <c r="G5" s="18"/>
      <c r="H5" s="18"/>
      <c r="I5" s="18"/>
      <c r="J5" s="18"/>
      <c r="K5" s="18"/>
    </row>
    <row r="6" spans="1:11" ht="22.5" customHeight="1" x14ac:dyDescent="0.25">
      <c r="A6" s="95" t="s">
        <v>3</v>
      </c>
      <c r="B6" s="95" t="s">
        <v>4</v>
      </c>
      <c r="C6" s="97" t="s">
        <v>5</v>
      </c>
      <c r="D6" s="97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99" t="s">
        <v>11</v>
      </c>
      <c r="J6" s="99" t="s">
        <v>12</v>
      </c>
      <c r="K6" s="99" t="s">
        <v>13</v>
      </c>
    </row>
    <row r="7" spans="1:11" x14ac:dyDescent="0.25">
      <c r="A7" s="96"/>
      <c r="B7" s="96"/>
      <c r="C7" s="96"/>
      <c r="D7" s="98"/>
      <c r="E7" s="100"/>
      <c r="F7" s="100"/>
      <c r="G7" s="100"/>
      <c r="H7" s="100"/>
      <c r="I7" s="100"/>
      <c r="J7" s="100"/>
      <c r="K7" s="100"/>
    </row>
    <row r="8" spans="1:11" s="1" customFormat="1" x14ac:dyDescent="0.25">
      <c r="A8" s="73"/>
      <c r="B8" s="73"/>
      <c r="C8" s="73"/>
      <c r="D8" s="74"/>
      <c r="E8" s="75"/>
      <c r="F8" s="75"/>
      <c r="G8" s="75"/>
      <c r="H8" s="75"/>
      <c r="I8" s="75"/>
      <c r="J8" s="75"/>
      <c r="K8" s="75"/>
    </row>
    <row r="9" spans="1:11" s="1" customFormat="1" x14ac:dyDescent="0.25">
      <c r="A9" s="8" t="s">
        <v>14</v>
      </c>
      <c r="B9" s="8"/>
      <c r="C9" s="8"/>
      <c r="D9" s="60"/>
      <c r="E9" s="61"/>
      <c r="F9" s="61"/>
      <c r="G9" s="61"/>
      <c r="H9" s="61"/>
      <c r="I9" s="61"/>
      <c r="J9" s="61"/>
      <c r="K9" s="61"/>
    </row>
    <row r="10" spans="1:11" s="1" customFormat="1" ht="15" customHeight="1" x14ac:dyDescent="0.25">
      <c r="A10" s="11" t="s">
        <v>15</v>
      </c>
      <c r="B10" s="11" t="s">
        <v>16</v>
      </c>
      <c r="C10" s="11" t="s">
        <v>17</v>
      </c>
      <c r="D10" s="39" t="s">
        <v>18</v>
      </c>
      <c r="E10" s="43">
        <v>240000</v>
      </c>
      <c r="F10" s="43">
        <v>6888</v>
      </c>
      <c r="G10" s="43">
        <v>45390.080000000002</v>
      </c>
      <c r="H10" s="43">
        <v>5883.16</v>
      </c>
      <c r="I10" s="43">
        <v>25</v>
      </c>
      <c r="J10" s="43">
        <f>SUM(F10:I10)</f>
        <v>58186.240000000005</v>
      </c>
      <c r="K10" s="43">
        <f>E10-J10</f>
        <v>181813.76000000001</v>
      </c>
    </row>
    <row r="11" spans="1:11" s="1" customFormat="1" x14ac:dyDescent="0.25">
      <c r="A11" s="11" t="s">
        <v>19</v>
      </c>
      <c r="B11" s="11" t="s">
        <v>20</v>
      </c>
      <c r="C11" s="11" t="s">
        <v>21</v>
      </c>
      <c r="D11" s="39" t="s">
        <v>22</v>
      </c>
      <c r="E11" s="40">
        <v>74000</v>
      </c>
      <c r="F11" s="40">
        <v>2123.8000000000002</v>
      </c>
      <c r="G11" s="40">
        <v>6121.2</v>
      </c>
      <c r="H11" s="40">
        <v>2249.6</v>
      </c>
      <c r="I11" s="40">
        <v>25</v>
      </c>
      <c r="J11" s="41">
        <f t="shared" ref="J11" si="0">SUM(F11:I11)</f>
        <v>10519.6</v>
      </c>
      <c r="K11" s="40">
        <f t="shared" ref="K11:K12" si="1">E11-J11</f>
        <v>63480.4</v>
      </c>
    </row>
    <row r="12" spans="1:11" s="1" customFormat="1" x14ac:dyDescent="0.25">
      <c r="A12" s="11" t="s">
        <v>23</v>
      </c>
      <c r="B12" s="11" t="s">
        <v>20</v>
      </c>
      <c r="C12" s="11" t="s">
        <v>17</v>
      </c>
      <c r="D12" s="39" t="s">
        <v>22</v>
      </c>
      <c r="E12" s="40">
        <v>30000</v>
      </c>
      <c r="F12" s="40">
        <f>+E12*2.87%</f>
        <v>861</v>
      </c>
      <c r="G12" s="40">
        <v>0</v>
      </c>
      <c r="H12" s="40">
        <f>+E12*3.04%</f>
        <v>912</v>
      </c>
      <c r="I12" s="40">
        <v>25</v>
      </c>
      <c r="J12" s="41">
        <f>+F12+G12+H12+I12</f>
        <v>1798</v>
      </c>
      <c r="K12" s="40">
        <f t="shared" si="1"/>
        <v>28202</v>
      </c>
    </row>
    <row r="13" spans="1:11" s="1" customFormat="1" x14ac:dyDescent="0.25">
      <c r="A13" s="11" t="s">
        <v>24</v>
      </c>
      <c r="B13" s="11" t="s">
        <v>25</v>
      </c>
      <c r="C13" s="11" t="s">
        <v>17</v>
      </c>
      <c r="D13" s="39" t="s">
        <v>18</v>
      </c>
      <c r="E13" s="40">
        <v>50000</v>
      </c>
      <c r="F13" s="40">
        <v>1435</v>
      </c>
      <c r="G13" s="40">
        <v>1854</v>
      </c>
      <c r="H13" s="40">
        <v>1520</v>
      </c>
      <c r="I13" s="40">
        <v>25</v>
      </c>
      <c r="J13" s="41">
        <f>SUM(F13:I13)</f>
        <v>4834</v>
      </c>
      <c r="K13" s="40">
        <f>E13-J13</f>
        <v>45166</v>
      </c>
    </row>
    <row r="14" spans="1:11" s="1" customFormat="1" x14ac:dyDescent="0.25">
      <c r="A14" s="11" t="s">
        <v>170</v>
      </c>
      <c r="B14" s="11" t="s">
        <v>171</v>
      </c>
      <c r="C14" s="11" t="s">
        <v>17</v>
      </c>
      <c r="D14" s="39" t="s">
        <v>18</v>
      </c>
      <c r="E14" s="40">
        <v>65000</v>
      </c>
      <c r="F14" s="40">
        <v>1865.5</v>
      </c>
      <c r="G14" s="40">
        <v>4084.48</v>
      </c>
      <c r="H14" s="40">
        <v>1976</v>
      </c>
      <c r="I14" s="40">
        <v>1740.46</v>
      </c>
      <c r="J14" s="41">
        <f>SUM(F14:I14)</f>
        <v>9666.4399999999987</v>
      </c>
      <c r="K14" s="40">
        <f>E14-J14</f>
        <v>55333.56</v>
      </c>
    </row>
    <row r="15" spans="1:11" s="1" customFormat="1" ht="15" customHeight="1" x14ac:dyDescent="0.25">
      <c r="A15" s="11" t="s">
        <v>173</v>
      </c>
      <c r="B15" s="11" t="s">
        <v>26</v>
      </c>
      <c r="C15" s="11" t="s">
        <v>32</v>
      </c>
      <c r="D15" s="35" t="s">
        <v>18</v>
      </c>
      <c r="E15" s="43">
        <v>55000</v>
      </c>
      <c r="F15" s="43">
        <v>1578.5</v>
      </c>
      <c r="G15" s="43">
        <v>2559.6799999999998</v>
      </c>
      <c r="H15" s="43">
        <v>1672</v>
      </c>
      <c r="I15" s="43">
        <v>25</v>
      </c>
      <c r="J15" s="43">
        <f>SUM(F15:I15)</f>
        <v>5835.18</v>
      </c>
      <c r="K15" s="43">
        <f>E15-J15</f>
        <v>49164.82</v>
      </c>
    </row>
    <row r="16" spans="1:11" x14ac:dyDescent="0.25">
      <c r="A16" s="3" t="s">
        <v>27</v>
      </c>
      <c r="B16" s="4">
        <v>6</v>
      </c>
      <c r="C16" s="3"/>
      <c r="D16" s="5"/>
      <c r="E16" s="6">
        <f t="shared" ref="E16:K16" si="2">SUM(E10:E15)</f>
        <v>514000</v>
      </c>
      <c r="F16" s="6">
        <f t="shared" si="2"/>
        <v>14751.8</v>
      </c>
      <c r="G16" s="6">
        <f t="shared" si="2"/>
        <v>60009.440000000002</v>
      </c>
      <c r="H16" s="6">
        <f t="shared" si="2"/>
        <v>14212.76</v>
      </c>
      <c r="I16" s="6">
        <f t="shared" si="2"/>
        <v>1865.46</v>
      </c>
      <c r="J16" s="6">
        <f t="shared" si="2"/>
        <v>90839.460000000021</v>
      </c>
      <c r="K16" s="6">
        <f t="shared" si="2"/>
        <v>423160.54000000004</v>
      </c>
    </row>
    <row r="17" spans="1:11" s="85" customFormat="1" x14ac:dyDescent="0.25">
      <c r="A17" s="83"/>
      <c r="B17" s="83"/>
      <c r="C17" s="83"/>
      <c r="D17" s="84"/>
      <c r="E17" s="82"/>
      <c r="F17" s="82"/>
      <c r="G17" s="82"/>
      <c r="H17" s="82"/>
      <c r="I17" s="82"/>
      <c r="J17" s="82"/>
      <c r="K17" s="82"/>
    </row>
    <row r="18" spans="1:11" s="1" customFormat="1" x14ac:dyDescent="0.25">
      <c r="A18" s="8" t="s">
        <v>28</v>
      </c>
      <c r="B18" s="8"/>
      <c r="C18" s="8"/>
      <c r="D18" s="60"/>
      <c r="E18" s="61" t="s">
        <v>29</v>
      </c>
      <c r="F18" s="61"/>
      <c r="G18" s="61"/>
      <c r="H18" s="61"/>
      <c r="I18" s="61"/>
      <c r="J18" s="61"/>
      <c r="K18" s="61"/>
    </row>
    <row r="19" spans="1:11" s="1" customFormat="1" x14ac:dyDescent="0.25">
      <c r="A19" s="11" t="s">
        <v>30</v>
      </c>
      <c r="B19" s="11" t="s">
        <v>31</v>
      </c>
      <c r="C19" s="11" t="s">
        <v>32</v>
      </c>
      <c r="D19" s="39" t="s">
        <v>22</v>
      </c>
      <c r="E19" s="42">
        <v>60000</v>
      </c>
      <c r="F19" s="63">
        <v>1722</v>
      </c>
      <c r="G19" s="42">
        <v>3486.68</v>
      </c>
      <c r="H19" s="42">
        <v>1824</v>
      </c>
      <c r="I19" s="42">
        <v>25</v>
      </c>
      <c r="J19" s="41">
        <f>SUM(F19:I19)</f>
        <v>7057.68</v>
      </c>
      <c r="K19" s="40">
        <f>E19-J19</f>
        <v>52942.32</v>
      </c>
    </row>
    <row r="20" spans="1:11" s="1" customFormat="1" x14ac:dyDescent="0.25">
      <c r="A20" s="11" t="s">
        <v>33</v>
      </c>
      <c r="B20" s="11" t="s">
        <v>31</v>
      </c>
      <c r="C20" s="11" t="s">
        <v>32</v>
      </c>
      <c r="D20" s="39" t="s">
        <v>18</v>
      </c>
      <c r="E20" s="40">
        <v>32000</v>
      </c>
      <c r="F20" s="40">
        <v>918.4</v>
      </c>
      <c r="G20" s="40">
        <v>0</v>
      </c>
      <c r="H20" s="40">
        <v>972.8</v>
      </c>
      <c r="I20" s="40">
        <v>1868.06</v>
      </c>
      <c r="J20" s="41">
        <v>3759.26</v>
      </c>
      <c r="K20" s="40">
        <f t="shared" ref="K20" si="3">E20-J20</f>
        <v>28240.739999999998</v>
      </c>
    </row>
    <row r="21" spans="1:11" x14ac:dyDescent="0.25">
      <c r="A21" s="3" t="s">
        <v>27</v>
      </c>
      <c r="B21" s="4">
        <v>2</v>
      </c>
      <c r="C21" s="3"/>
      <c r="D21" s="5"/>
      <c r="E21" s="6">
        <f t="shared" ref="E21:K21" si="4">SUM(E19:E20)</f>
        <v>92000</v>
      </c>
      <c r="F21" s="6">
        <f>SUM(F19:F20)</f>
        <v>2640.4</v>
      </c>
      <c r="G21" s="6">
        <f t="shared" si="4"/>
        <v>3486.68</v>
      </c>
      <c r="H21" s="6">
        <f t="shared" si="4"/>
        <v>2796.8</v>
      </c>
      <c r="I21" s="6">
        <f t="shared" si="4"/>
        <v>1893.06</v>
      </c>
      <c r="J21" s="6">
        <f t="shared" si="4"/>
        <v>10816.94</v>
      </c>
      <c r="K21" s="6">
        <f t="shared" si="4"/>
        <v>81183.06</v>
      </c>
    </row>
    <row r="22" spans="1:11" s="1" customFormat="1" x14ac:dyDescent="0.25">
      <c r="A22" s="73"/>
      <c r="B22" s="73"/>
      <c r="C22" s="73"/>
      <c r="D22" s="74"/>
      <c r="E22" s="75"/>
      <c r="F22" s="75"/>
      <c r="G22" s="75"/>
      <c r="H22" s="75"/>
      <c r="I22" s="75"/>
      <c r="J22" s="75"/>
      <c r="K22" s="75"/>
    </row>
    <row r="23" spans="1:11" s="1" customFormat="1" x14ac:dyDescent="0.25">
      <c r="A23" s="8" t="s">
        <v>34</v>
      </c>
      <c r="B23" s="11"/>
      <c r="D23" s="35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35</v>
      </c>
      <c r="B24" s="11" t="s">
        <v>36</v>
      </c>
      <c r="C24" s="11" t="s">
        <v>21</v>
      </c>
      <c r="D24" s="39" t="s">
        <v>18</v>
      </c>
      <c r="E24" s="42">
        <v>110000</v>
      </c>
      <c r="F24" s="42">
        <v>3157</v>
      </c>
      <c r="G24" s="64">
        <v>13599.89</v>
      </c>
      <c r="H24" s="42">
        <v>3344</v>
      </c>
      <c r="I24" s="42">
        <v>5959.92</v>
      </c>
      <c r="J24" s="41">
        <f>+F24+G24+H24+I24</f>
        <v>26060.809999999998</v>
      </c>
      <c r="K24" s="40">
        <f>E24-J24</f>
        <v>83939.19</v>
      </c>
    </row>
    <row r="25" spans="1:11" x14ac:dyDescent="0.25">
      <c r="A25" s="3" t="s">
        <v>27</v>
      </c>
      <c r="B25" s="4">
        <v>1</v>
      </c>
      <c r="C25" s="3"/>
      <c r="D25" s="5"/>
      <c r="E25" s="6">
        <f t="shared" ref="E25:K25" si="5">SUM(E24:E24)</f>
        <v>110000</v>
      </c>
      <c r="F25" s="6">
        <f>SUM(F24:F24)</f>
        <v>3157</v>
      </c>
      <c r="G25" s="6">
        <f t="shared" si="5"/>
        <v>13599.89</v>
      </c>
      <c r="H25" s="6">
        <f t="shared" si="5"/>
        <v>3344</v>
      </c>
      <c r="I25" s="6">
        <f t="shared" si="5"/>
        <v>5959.92</v>
      </c>
      <c r="J25" s="6">
        <f t="shared" si="5"/>
        <v>26060.809999999998</v>
      </c>
      <c r="K25" s="6">
        <f t="shared" si="5"/>
        <v>83939.19</v>
      </c>
    </row>
    <row r="26" spans="1:11" s="1" customFormat="1" x14ac:dyDescent="0.25">
      <c r="A26" s="73"/>
      <c r="B26" s="73"/>
      <c r="C26" s="73"/>
      <c r="D26" s="74"/>
      <c r="E26" s="75"/>
      <c r="F26" s="75"/>
      <c r="G26" s="75"/>
      <c r="H26" s="75"/>
      <c r="I26" s="75"/>
      <c r="J26" s="75"/>
      <c r="K26" s="75"/>
    </row>
    <row r="27" spans="1:11" s="1" customFormat="1" x14ac:dyDescent="0.25">
      <c r="A27" s="8" t="s">
        <v>37</v>
      </c>
      <c r="B27" s="8"/>
      <c r="C27" s="8"/>
      <c r="D27" s="60"/>
      <c r="E27" s="61"/>
      <c r="F27" s="61"/>
      <c r="G27" s="61"/>
      <c r="H27" s="61"/>
      <c r="I27" s="61"/>
      <c r="J27" s="61"/>
      <c r="K27" s="61"/>
    </row>
    <row r="28" spans="1:11" s="1" customFormat="1" x14ac:dyDescent="0.25">
      <c r="A28" s="11" t="s">
        <v>38</v>
      </c>
      <c r="B28" s="72" t="s">
        <v>172</v>
      </c>
      <c r="C28" s="1" t="s">
        <v>21</v>
      </c>
      <c r="D28" s="35" t="s">
        <v>18</v>
      </c>
      <c r="E28" s="43">
        <v>72000</v>
      </c>
      <c r="F28" s="43">
        <v>2066.4</v>
      </c>
      <c r="G28" s="43">
        <v>5744.84</v>
      </c>
      <c r="H28" s="43">
        <v>2188.8000000000002</v>
      </c>
      <c r="I28" s="31">
        <v>1277</v>
      </c>
      <c r="J28" s="41">
        <f>SUM(F28:I28)</f>
        <v>11277.04</v>
      </c>
      <c r="K28" s="40">
        <f t="shared" ref="K28:K29" si="6">E28-J28</f>
        <v>60722.96</v>
      </c>
    </row>
    <row r="29" spans="1:11" s="1" customFormat="1" x14ac:dyDescent="0.25">
      <c r="A29" s="11" t="s">
        <v>39</v>
      </c>
      <c r="B29" s="11" t="s">
        <v>40</v>
      </c>
      <c r="C29" s="1" t="s">
        <v>21</v>
      </c>
      <c r="D29" s="35" t="s">
        <v>22</v>
      </c>
      <c r="E29" s="43">
        <v>50000</v>
      </c>
      <c r="F29" s="43">
        <v>1435</v>
      </c>
      <c r="G29" s="43">
        <v>1854</v>
      </c>
      <c r="H29" s="43">
        <v>1520</v>
      </c>
      <c r="I29" s="43">
        <v>25</v>
      </c>
      <c r="J29" s="41">
        <f t="shared" ref="J29" si="7">SUM(F29:I29)</f>
        <v>4834</v>
      </c>
      <c r="K29" s="40">
        <f t="shared" si="6"/>
        <v>45166</v>
      </c>
    </row>
    <row r="30" spans="1:11" x14ac:dyDescent="0.25">
      <c r="A30" s="3" t="s">
        <v>27</v>
      </c>
      <c r="B30" s="4">
        <v>2</v>
      </c>
      <c r="C30" s="3"/>
      <c r="D30" s="5"/>
      <c r="E30" s="6">
        <f t="shared" ref="E30:K30" si="8">SUM(E28:E29)</f>
        <v>122000</v>
      </c>
      <c r="F30" s="6">
        <f>SUM(F28:F29)</f>
        <v>3501.4</v>
      </c>
      <c r="G30" s="6">
        <f>SUM(G28:G29)</f>
        <v>7598.84</v>
      </c>
      <c r="H30" s="6">
        <f t="shared" si="8"/>
        <v>3708.8</v>
      </c>
      <c r="I30" s="6">
        <f t="shared" si="8"/>
        <v>1302</v>
      </c>
      <c r="J30" s="6">
        <f t="shared" si="8"/>
        <v>16111.04</v>
      </c>
      <c r="K30" s="6">
        <f t="shared" si="8"/>
        <v>105888.95999999999</v>
      </c>
    </row>
    <row r="31" spans="1:11" s="1" customFormat="1" x14ac:dyDescent="0.25">
      <c r="A31" s="73"/>
      <c r="B31" s="73"/>
      <c r="C31" s="73"/>
      <c r="D31" s="74"/>
      <c r="E31" s="75"/>
      <c r="F31" s="75"/>
      <c r="G31" s="75"/>
      <c r="H31" s="75"/>
      <c r="I31" s="75"/>
      <c r="J31" s="75"/>
      <c r="K31" s="75"/>
    </row>
    <row r="32" spans="1:11" s="1" customFormat="1" x14ac:dyDescent="0.25">
      <c r="A32" s="59" t="s">
        <v>41</v>
      </c>
      <c r="B32" s="8"/>
      <c r="C32" s="8"/>
      <c r="D32" s="60"/>
      <c r="E32" s="61"/>
      <c r="F32" s="61"/>
      <c r="G32" s="61"/>
      <c r="H32" s="61"/>
      <c r="I32" s="61"/>
      <c r="J32" s="61"/>
      <c r="K32" s="61"/>
    </row>
    <row r="33" spans="1:64" s="1" customFormat="1" x14ac:dyDescent="0.25">
      <c r="A33" s="53" t="s">
        <v>42</v>
      </c>
      <c r="B33" s="11" t="s">
        <v>43</v>
      </c>
      <c r="C33" s="11" t="s">
        <v>17</v>
      </c>
      <c r="D33" s="39" t="s">
        <v>22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 t="shared" ref="J33:J34" si="9">SUM(F33:I33)</f>
        <v>1831.5800000000002</v>
      </c>
      <c r="K33" s="40">
        <f t="shared" ref="K33:K34" si="10">E33-J33</f>
        <v>24418.42</v>
      </c>
    </row>
    <row r="34" spans="1:64" s="1" customFormat="1" x14ac:dyDescent="0.25">
      <c r="A34" s="53" t="s">
        <v>44</v>
      </c>
      <c r="B34" s="11" t="s">
        <v>45</v>
      </c>
      <c r="C34" s="11" t="s">
        <v>17</v>
      </c>
      <c r="D34" s="39" t="s">
        <v>22</v>
      </c>
      <c r="E34" s="41">
        <v>40000</v>
      </c>
      <c r="F34" s="41">
        <v>1148</v>
      </c>
      <c r="G34" s="41">
        <v>442.65</v>
      </c>
      <c r="H34" s="41">
        <v>1216</v>
      </c>
      <c r="I34" s="41">
        <v>280.2</v>
      </c>
      <c r="J34" s="41">
        <f t="shared" si="9"/>
        <v>3086.85</v>
      </c>
      <c r="K34" s="40">
        <f t="shared" si="10"/>
        <v>36913.15</v>
      </c>
    </row>
    <row r="35" spans="1:64" x14ac:dyDescent="0.25">
      <c r="A35" s="3" t="s">
        <v>27</v>
      </c>
      <c r="B35" s="4">
        <v>2</v>
      </c>
      <c r="C35" s="3"/>
      <c r="D35" s="5"/>
      <c r="E35" s="6">
        <f t="shared" ref="E35:K35" si="11">SUM(E33:E34)</f>
        <v>66250</v>
      </c>
      <c r="F35" s="6">
        <f t="shared" si="11"/>
        <v>1901.38</v>
      </c>
      <c r="G35" s="6">
        <f t="shared" si="11"/>
        <v>442.65</v>
      </c>
      <c r="H35" s="6">
        <f t="shared" si="11"/>
        <v>2014</v>
      </c>
      <c r="I35" s="6">
        <f t="shared" si="11"/>
        <v>560.4</v>
      </c>
      <c r="J35" s="6">
        <f t="shared" si="11"/>
        <v>4918.43</v>
      </c>
      <c r="K35" s="6">
        <f t="shared" si="11"/>
        <v>61331.57</v>
      </c>
    </row>
    <row r="36" spans="1:64" s="1" customFormat="1" x14ac:dyDescent="0.25">
      <c r="A36" s="9"/>
      <c r="B36" s="76"/>
      <c r="C36" s="9"/>
      <c r="D36" s="77"/>
      <c r="E36" s="78"/>
      <c r="F36" s="78"/>
      <c r="G36" s="78"/>
      <c r="H36" s="78"/>
      <c r="I36" s="78"/>
      <c r="J36" s="78"/>
      <c r="K36" s="78"/>
    </row>
    <row r="37" spans="1:64" s="1" customFormat="1" x14ac:dyDescent="0.25">
      <c r="A37" s="59" t="s">
        <v>46</v>
      </c>
      <c r="B37" s="8"/>
      <c r="C37" s="8"/>
      <c r="D37" s="60"/>
      <c r="E37" s="61"/>
      <c r="F37" s="61"/>
      <c r="G37" s="61"/>
      <c r="H37" s="61"/>
      <c r="I37" s="61"/>
      <c r="J37" s="61"/>
      <c r="K37" s="61"/>
    </row>
    <row r="38" spans="1:64" s="1" customFormat="1" x14ac:dyDescent="0.25">
      <c r="A38" s="48" t="s">
        <v>47</v>
      </c>
      <c r="B38" s="48" t="s">
        <v>48</v>
      </c>
      <c r="C38" s="11" t="s">
        <v>32</v>
      </c>
      <c r="D38" s="39" t="s">
        <v>22</v>
      </c>
      <c r="E38" s="42">
        <v>54000</v>
      </c>
      <c r="F38" s="42">
        <v>1549.8</v>
      </c>
      <c r="G38" s="42">
        <v>2161.2199999999998</v>
      </c>
      <c r="H38" s="42">
        <v>1641.6</v>
      </c>
      <c r="I38" s="42">
        <v>1740.46</v>
      </c>
      <c r="J38" s="41">
        <f t="shared" ref="J38" si="12">SUM(F38:I38)</f>
        <v>7093.079999999999</v>
      </c>
      <c r="K38" s="40">
        <f t="shared" ref="K38" si="13">E38-J38</f>
        <v>46906.92</v>
      </c>
    </row>
    <row r="39" spans="1:64" x14ac:dyDescent="0.25">
      <c r="A39" s="3" t="s">
        <v>27</v>
      </c>
      <c r="B39" s="4">
        <v>1</v>
      </c>
      <c r="C39" s="3"/>
      <c r="D39" s="5"/>
      <c r="E39" s="6">
        <f>SUM(E38)</f>
        <v>54000</v>
      </c>
      <c r="F39" s="6">
        <f>SUM(F38)</f>
        <v>1549.8</v>
      </c>
      <c r="G39" s="6">
        <f t="shared" ref="G39:K39" si="14">SUM(G38)</f>
        <v>2161.2199999999998</v>
      </c>
      <c r="H39" s="6">
        <f t="shared" si="14"/>
        <v>1641.6</v>
      </c>
      <c r="I39" s="6">
        <f t="shared" si="14"/>
        <v>1740.46</v>
      </c>
      <c r="J39" s="6">
        <f t="shared" si="14"/>
        <v>7093.079999999999</v>
      </c>
      <c r="K39" s="6">
        <f t="shared" si="14"/>
        <v>46906.92</v>
      </c>
    </row>
    <row r="40" spans="1:64" s="1" customFormat="1" x14ac:dyDescent="0.25">
      <c r="A40" s="9"/>
      <c r="B40" s="76"/>
      <c r="C40" s="9"/>
      <c r="D40" s="77"/>
      <c r="E40" s="78"/>
      <c r="F40" s="78"/>
      <c r="G40" s="78"/>
      <c r="H40" s="78"/>
      <c r="I40" s="78"/>
      <c r="J40" s="78"/>
      <c r="K40" s="78"/>
    </row>
    <row r="41" spans="1:64" s="1" customFormat="1" x14ac:dyDescent="0.25">
      <c r="A41" s="59" t="s">
        <v>49</v>
      </c>
      <c r="B41" s="8"/>
      <c r="C41" s="8"/>
      <c r="D41" s="60"/>
      <c r="E41" s="61"/>
      <c r="F41" s="61"/>
      <c r="G41" s="61"/>
      <c r="H41" s="61"/>
      <c r="I41" s="61"/>
      <c r="J41" s="61"/>
      <c r="K41" s="61"/>
    </row>
    <row r="42" spans="1:64" s="1" customFormat="1" x14ac:dyDescent="0.25">
      <c r="A42" s="11" t="s">
        <v>50</v>
      </c>
      <c r="B42" s="11" t="s">
        <v>51</v>
      </c>
      <c r="C42" s="11" t="s">
        <v>32</v>
      </c>
      <c r="D42" s="39" t="s">
        <v>22</v>
      </c>
      <c r="E42" s="23">
        <v>145000</v>
      </c>
      <c r="F42" s="23">
        <v>4161.5</v>
      </c>
      <c r="G42" s="23">
        <v>22690.49</v>
      </c>
      <c r="H42" s="23">
        <v>4408</v>
      </c>
      <c r="I42" s="23">
        <v>5932.9</v>
      </c>
      <c r="J42" s="41">
        <f>+F42+G42+H42+I42</f>
        <v>37192.89</v>
      </c>
      <c r="K42" s="40">
        <f>E42-J42</f>
        <v>107807.11</v>
      </c>
    </row>
    <row r="43" spans="1:64" s="69" customFormat="1" x14ac:dyDescent="0.25">
      <c r="A43" s="65" t="s">
        <v>27</v>
      </c>
      <c r="B43" s="66">
        <v>1</v>
      </c>
      <c r="C43" s="65"/>
      <c r="D43" s="67"/>
      <c r="E43" s="68">
        <f t="shared" ref="E43:K43" si="15">SUM(E42:E42)</f>
        <v>145000</v>
      </c>
      <c r="F43" s="68">
        <f>SUM(F42:F42)</f>
        <v>4161.5</v>
      </c>
      <c r="G43" s="68">
        <f t="shared" si="15"/>
        <v>22690.49</v>
      </c>
      <c r="H43" s="68">
        <f t="shared" si="15"/>
        <v>4408</v>
      </c>
      <c r="I43" s="68">
        <f t="shared" si="15"/>
        <v>5932.9</v>
      </c>
      <c r="J43" s="68">
        <f t="shared" si="15"/>
        <v>37192.89</v>
      </c>
      <c r="K43" s="68">
        <f t="shared" si="15"/>
        <v>107807.11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s="1" customFormat="1" x14ac:dyDescent="0.25">
      <c r="A44" s="8"/>
      <c r="B44" s="59"/>
      <c r="C44" s="8"/>
      <c r="D44" s="60"/>
      <c r="E44" s="61"/>
      <c r="F44" s="61"/>
      <c r="G44" s="61"/>
      <c r="H44" s="61"/>
      <c r="I44" s="61"/>
      <c r="J44" s="61"/>
      <c r="K44" s="61"/>
    </row>
    <row r="45" spans="1:64" s="1" customFormat="1" x14ac:dyDescent="0.25">
      <c r="A45" s="59" t="s">
        <v>52</v>
      </c>
      <c r="B45" s="8"/>
      <c r="C45" s="8"/>
      <c r="D45" s="60"/>
      <c r="E45" s="61"/>
      <c r="F45" s="61"/>
      <c r="G45" s="61"/>
      <c r="H45" s="61"/>
      <c r="I45" s="61"/>
      <c r="J45" s="61"/>
      <c r="K45" s="61"/>
    </row>
    <row r="46" spans="1:64" s="1" customFormat="1" x14ac:dyDescent="0.25">
      <c r="A46" s="11" t="s">
        <v>53</v>
      </c>
      <c r="B46" s="11" t="s">
        <v>54</v>
      </c>
      <c r="C46" s="1" t="s">
        <v>21</v>
      </c>
      <c r="D46" s="35" t="s">
        <v>22</v>
      </c>
      <c r="E46" s="43">
        <v>55000</v>
      </c>
      <c r="F46" s="43">
        <v>1578.5</v>
      </c>
      <c r="G46" s="43">
        <v>2559.6799999999998</v>
      </c>
      <c r="H46" s="43">
        <v>1672</v>
      </c>
      <c r="I46" s="43">
        <v>1599.4</v>
      </c>
      <c r="J46" s="41">
        <f t="shared" ref="J46:J49" si="16">SUM(F46:I46)</f>
        <v>7409.58</v>
      </c>
      <c r="K46" s="40">
        <f t="shared" ref="K46:K51" si="17">E46-J46</f>
        <v>47590.42</v>
      </c>
    </row>
    <row r="47" spans="1:64" s="1" customFormat="1" x14ac:dyDescent="0.25">
      <c r="A47" s="48" t="s">
        <v>55</v>
      </c>
      <c r="B47" s="48" t="s">
        <v>56</v>
      </c>
      <c r="C47" s="1" t="s">
        <v>32</v>
      </c>
      <c r="D47" s="35" t="s">
        <v>18</v>
      </c>
      <c r="E47" s="43">
        <v>65000</v>
      </c>
      <c r="F47" s="43">
        <v>1865.5</v>
      </c>
      <c r="G47" s="43">
        <v>4427.58</v>
      </c>
      <c r="H47" s="43">
        <v>1976</v>
      </c>
      <c r="I47" s="43">
        <v>1882.2</v>
      </c>
      <c r="J47" s="41">
        <f t="shared" si="16"/>
        <v>10151.280000000001</v>
      </c>
      <c r="K47" s="40">
        <f t="shared" si="17"/>
        <v>54848.72</v>
      </c>
    </row>
    <row r="48" spans="1:64" s="1" customFormat="1" x14ac:dyDescent="0.25">
      <c r="A48" s="11" t="s">
        <v>57</v>
      </c>
      <c r="B48" s="11" t="s">
        <v>58</v>
      </c>
      <c r="C48" s="1" t="s">
        <v>59</v>
      </c>
      <c r="D48" s="35" t="s">
        <v>18</v>
      </c>
      <c r="E48" s="43">
        <v>22599.26</v>
      </c>
      <c r="F48" s="43">
        <v>648.6</v>
      </c>
      <c r="G48" s="43">
        <v>0</v>
      </c>
      <c r="H48" s="43">
        <v>687.02</v>
      </c>
      <c r="I48" s="43">
        <v>152.6</v>
      </c>
      <c r="J48" s="41">
        <f t="shared" si="16"/>
        <v>1488.2199999999998</v>
      </c>
      <c r="K48" s="40">
        <f t="shared" si="17"/>
        <v>21111.039999999997</v>
      </c>
    </row>
    <row r="49" spans="1:11" s="1" customFormat="1" x14ac:dyDescent="0.25">
      <c r="A49" s="11" t="s">
        <v>60</v>
      </c>
      <c r="B49" s="11" t="s">
        <v>61</v>
      </c>
      <c r="C49" s="1" t="s">
        <v>21</v>
      </c>
      <c r="D49" s="35" t="s">
        <v>18</v>
      </c>
      <c r="E49" s="43">
        <v>37000</v>
      </c>
      <c r="F49" s="43">
        <v>1061.9000000000001</v>
      </c>
      <c r="G49" s="43">
        <v>19.25</v>
      </c>
      <c r="H49" s="43">
        <v>1124.8</v>
      </c>
      <c r="I49" s="43">
        <v>25</v>
      </c>
      <c r="J49" s="41">
        <f t="shared" si="16"/>
        <v>2230.9499999999998</v>
      </c>
      <c r="K49" s="40">
        <f t="shared" si="17"/>
        <v>34769.050000000003</v>
      </c>
    </row>
    <row r="50" spans="1:11" s="1" customFormat="1" x14ac:dyDescent="0.25">
      <c r="A50" s="11" t="s">
        <v>62</v>
      </c>
      <c r="B50" s="11" t="s">
        <v>63</v>
      </c>
      <c r="C50" s="1" t="s">
        <v>32</v>
      </c>
      <c r="D50" s="35" t="s">
        <v>18</v>
      </c>
      <c r="E50" s="43">
        <v>65000</v>
      </c>
      <c r="F50" s="43">
        <v>1865.5</v>
      </c>
      <c r="G50" s="43">
        <v>4427.58</v>
      </c>
      <c r="H50" s="43">
        <v>1976</v>
      </c>
      <c r="I50" s="43">
        <v>332.6</v>
      </c>
      <c r="J50" s="41">
        <f>SUM(F50:I50)</f>
        <v>8601.68</v>
      </c>
      <c r="K50" s="40">
        <f>E50-J50</f>
        <v>56398.32</v>
      </c>
    </row>
    <row r="51" spans="1:11" s="1" customFormat="1" x14ac:dyDescent="0.25">
      <c r="A51" s="11" t="s">
        <v>64</v>
      </c>
      <c r="B51" s="11" t="s">
        <v>20</v>
      </c>
      <c r="C51" s="1" t="s">
        <v>21</v>
      </c>
      <c r="D51" s="35" t="s">
        <v>18</v>
      </c>
      <c r="E51" s="43">
        <v>110000</v>
      </c>
      <c r="F51" s="43">
        <v>3157</v>
      </c>
      <c r="G51" s="43">
        <v>14457.62</v>
      </c>
      <c r="H51" s="43">
        <v>3344</v>
      </c>
      <c r="I51" s="43">
        <v>25</v>
      </c>
      <c r="J51" s="41">
        <f>SUM(F51:I51)</f>
        <v>20983.620000000003</v>
      </c>
      <c r="K51" s="40">
        <f t="shared" si="17"/>
        <v>89016.38</v>
      </c>
    </row>
    <row r="52" spans="1:11" x14ac:dyDescent="0.25">
      <c r="A52" s="3" t="s">
        <v>27</v>
      </c>
      <c r="B52" s="4">
        <v>6</v>
      </c>
      <c r="C52" s="3"/>
      <c r="D52" s="5"/>
      <c r="E52" s="6">
        <f>SUM(E46:E51)</f>
        <v>354599.26</v>
      </c>
      <c r="F52" s="6">
        <f>SUM(F46:F51)</f>
        <v>10177</v>
      </c>
      <c r="G52" s="6">
        <f>SUM(G46:G51)</f>
        <v>25891.71</v>
      </c>
      <c r="H52" s="6">
        <f t="shared" ref="H52:K52" si="18">SUM(H46:H51)</f>
        <v>10779.82</v>
      </c>
      <c r="I52" s="6">
        <f t="shared" si="18"/>
        <v>4016.8</v>
      </c>
      <c r="J52" s="6">
        <f t="shared" si="18"/>
        <v>50865.33</v>
      </c>
      <c r="K52" s="6">
        <f t="shared" si="18"/>
        <v>303733.93</v>
      </c>
    </row>
    <row r="53" spans="1:11" s="1" customFormat="1" x14ac:dyDescent="0.25">
      <c r="A53" s="9"/>
      <c r="B53" s="76"/>
      <c r="C53" s="9"/>
      <c r="D53" s="77"/>
      <c r="E53" s="78"/>
      <c r="F53" s="78"/>
      <c r="G53" s="78"/>
      <c r="H53" s="78"/>
      <c r="I53" s="78"/>
      <c r="J53" s="78"/>
      <c r="K53" s="78"/>
    </row>
    <row r="54" spans="1:11" s="1" customFormat="1" x14ac:dyDescent="0.25">
      <c r="A54" s="59" t="s">
        <v>65</v>
      </c>
      <c r="B54" s="8"/>
      <c r="C54" s="8"/>
      <c r="D54" s="60"/>
      <c r="E54" s="61"/>
      <c r="F54" s="61"/>
      <c r="G54" s="61"/>
      <c r="H54" s="61"/>
      <c r="I54" s="61"/>
      <c r="J54" s="61"/>
      <c r="K54" s="61"/>
    </row>
    <row r="55" spans="1:11" s="1" customFormat="1" x14ac:dyDescent="0.25">
      <c r="A55" s="11" t="s">
        <v>66</v>
      </c>
      <c r="B55" s="11" t="s">
        <v>67</v>
      </c>
      <c r="C55" s="1" t="s">
        <v>68</v>
      </c>
      <c r="D55" s="35" t="s">
        <v>18</v>
      </c>
      <c r="E55" s="23">
        <v>85000</v>
      </c>
      <c r="F55" s="23">
        <v>2439.5</v>
      </c>
      <c r="G55" s="62">
        <v>8576.99</v>
      </c>
      <c r="H55" s="23">
        <v>2584</v>
      </c>
      <c r="I55" s="23">
        <v>25</v>
      </c>
      <c r="J55" s="41">
        <f t="shared" ref="J55" si="19">SUM(F55:I55)</f>
        <v>13625.49</v>
      </c>
      <c r="K55" s="40">
        <f>E55-J55</f>
        <v>71374.509999999995</v>
      </c>
    </row>
    <row r="56" spans="1:11" x14ac:dyDescent="0.25">
      <c r="A56" s="3" t="s">
        <v>27</v>
      </c>
      <c r="B56" s="4">
        <v>1</v>
      </c>
      <c r="C56" s="3"/>
      <c r="D56" s="5"/>
      <c r="E56" s="6">
        <f>SUM(E55)</f>
        <v>85000</v>
      </c>
      <c r="F56" s="6">
        <f>SUM(F55)</f>
        <v>2439.5</v>
      </c>
      <c r="G56" s="6">
        <f t="shared" ref="G56:K56" si="20">SUM(G55)</f>
        <v>8576.99</v>
      </c>
      <c r="H56" s="6">
        <f t="shared" si="20"/>
        <v>2584</v>
      </c>
      <c r="I56" s="6">
        <f t="shared" si="20"/>
        <v>25</v>
      </c>
      <c r="J56" s="6">
        <f t="shared" si="20"/>
        <v>13625.49</v>
      </c>
      <c r="K56" s="6">
        <f t="shared" si="20"/>
        <v>71374.509999999995</v>
      </c>
    </row>
    <row r="57" spans="1:11" s="1" customFormat="1" x14ac:dyDescent="0.25">
      <c r="A57" s="9"/>
      <c r="B57" s="76"/>
      <c r="C57" s="9"/>
      <c r="D57" s="77"/>
      <c r="E57" s="78"/>
      <c r="F57" s="78"/>
      <c r="G57" s="78"/>
      <c r="H57" s="78"/>
      <c r="I57" s="78"/>
      <c r="J57" s="78"/>
      <c r="K57" s="78"/>
    </row>
    <row r="58" spans="1:11" s="1" customFormat="1" x14ac:dyDescent="0.25">
      <c r="A58" s="59" t="s">
        <v>69</v>
      </c>
      <c r="B58" s="8"/>
      <c r="C58" s="8"/>
      <c r="D58" s="60"/>
      <c r="E58" s="61"/>
      <c r="F58" s="61"/>
      <c r="G58" s="61"/>
      <c r="H58" s="61"/>
      <c r="I58" s="61"/>
      <c r="J58" s="61"/>
      <c r="K58" s="61"/>
    </row>
    <row r="59" spans="1:11" s="1" customFormat="1" x14ac:dyDescent="0.25">
      <c r="A59" s="11" t="s">
        <v>70</v>
      </c>
      <c r="B59" s="11" t="s">
        <v>71</v>
      </c>
      <c r="C59" s="1" t="s">
        <v>68</v>
      </c>
      <c r="D59" s="35" t="s">
        <v>18</v>
      </c>
      <c r="E59" s="42">
        <v>73500</v>
      </c>
      <c r="F59" s="42">
        <v>2109.4499999999998</v>
      </c>
      <c r="G59" s="42">
        <v>6027.11</v>
      </c>
      <c r="H59" s="42">
        <v>2234.4</v>
      </c>
      <c r="I59" s="42">
        <v>280.2</v>
      </c>
      <c r="J59" s="41">
        <f>SUM(F59:I59)</f>
        <v>10651.16</v>
      </c>
      <c r="K59" s="40">
        <f>E59-J59</f>
        <v>62848.84</v>
      </c>
    </row>
    <row r="60" spans="1:11" s="1" customFormat="1" x14ac:dyDescent="0.25">
      <c r="A60" s="11" t="s">
        <v>72</v>
      </c>
      <c r="B60" s="11" t="s">
        <v>73</v>
      </c>
      <c r="C60" s="1" t="s">
        <v>21</v>
      </c>
      <c r="D60" s="35" t="s">
        <v>18</v>
      </c>
      <c r="E60" s="42">
        <v>20000</v>
      </c>
      <c r="F60" s="42">
        <v>574</v>
      </c>
      <c r="G60" s="42">
        <v>0</v>
      </c>
      <c r="H60" s="42">
        <v>608</v>
      </c>
      <c r="I60" s="42">
        <v>1740.46</v>
      </c>
      <c r="J60" s="41">
        <f>SUM(F60:I60)</f>
        <v>2922.46</v>
      </c>
      <c r="K60" s="40">
        <f>E60-J60</f>
        <v>17077.54</v>
      </c>
    </row>
    <row r="61" spans="1:11" s="1" customFormat="1" x14ac:dyDescent="0.25">
      <c r="A61" s="11" t="s">
        <v>74</v>
      </c>
      <c r="B61" s="11" t="s">
        <v>75</v>
      </c>
      <c r="C61" s="1" t="s">
        <v>21</v>
      </c>
      <c r="D61" s="35" t="s">
        <v>18</v>
      </c>
      <c r="E61" s="42">
        <v>17600</v>
      </c>
      <c r="F61" s="40">
        <v>505.12</v>
      </c>
      <c r="G61" s="42">
        <v>0</v>
      </c>
      <c r="H61" s="40">
        <v>535.04</v>
      </c>
      <c r="I61" s="42">
        <v>152.6</v>
      </c>
      <c r="J61" s="41">
        <f>SUM(F61:I61)</f>
        <v>1192.7599999999998</v>
      </c>
      <c r="K61" s="40">
        <f>E61-J61</f>
        <v>16407.240000000002</v>
      </c>
    </row>
    <row r="62" spans="1:11" s="1" customFormat="1" x14ac:dyDescent="0.25">
      <c r="A62" s="11" t="s">
        <v>76</v>
      </c>
      <c r="B62" s="11" t="s">
        <v>73</v>
      </c>
      <c r="C62" s="1" t="s">
        <v>68</v>
      </c>
      <c r="D62" s="35" t="s">
        <v>18</v>
      </c>
      <c r="E62" s="42">
        <v>20000</v>
      </c>
      <c r="F62" s="42">
        <v>574</v>
      </c>
      <c r="G62" s="42">
        <v>0</v>
      </c>
      <c r="H62" s="42">
        <v>608</v>
      </c>
      <c r="I62" s="42">
        <v>25</v>
      </c>
      <c r="J62" s="41">
        <f t="shared" ref="J62" si="21">SUM(F62:I62)</f>
        <v>1207</v>
      </c>
      <c r="K62" s="40">
        <f t="shared" ref="K62" si="22">E62-J62</f>
        <v>18793</v>
      </c>
    </row>
    <row r="63" spans="1:11" s="1" customFormat="1" x14ac:dyDescent="0.25">
      <c r="A63" s="11" t="s">
        <v>77</v>
      </c>
      <c r="B63" s="11" t="s">
        <v>73</v>
      </c>
      <c r="C63" s="11" t="s">
        <v>21</v>
      </c>
      <c r="D63" s="39" t="s">
        <v>22</v>
      </c>
      <c r="E63" s="42">
        <v>20000</v>
      </c>
      <c r="F63" s="42">
        <v>574</v>
      </c>
      <c r="G63" s="42">
        <v>0</v>
      </c>
      <c r="H63" s="42">
        <v>608</v>
      </c>
      <c r="I63" s="42">
        <v>25</v>
      </c>
      <c r="J63" s="41">
        <f>SUM(F63:I63)</f>
        <v>1207</v>
      </c>
      <c r="K63" s="40">
        <f>E63-J63</f>
        <v>18793</v>
      </c>
    </row>
    <row r="64" spans="1:11" s="1" customFormat="1" x14ac:dyDescent="0.25">
      <c r="A64" s="11" t="s">
        <v>78</v>
      </c>
      <c r="B64" s="11" t="s">
        <v>73</v>
      </c>
      <c r="C64" s="11" t="s">
        <v>21</v>
      </c>
      <c r="D64" s="39" t="s">
        <v>18</v>
      </c>
      <c r="E64" s="40">
        <v>23000</v>
      </c>
      <c r="F64" s="40">
        <v>660.1</v>
      </c>
      <c r="G64" s="40">
        <v>0</v>
      </c>
      <c r="H64" s="40">
        <v>699.2</v>
      </c>
      <c r="I64" s="40">
        <v>25</v>
      </c>
      <c r="J64" s="41">
        <f t="shared" ref="J64" si="23">SUM(F64:I64)</f>
        <v>1384.3000000000002</v>
      </c>
      <c r="K64" s="40">
        <f t="shared" ref="K64" si="24">E64-J64</f>
        <v>21615.7</v>
      </c>
    </row>
    <row r="65" spans="1:11" s="1" customFormat="1" x14ac:dyDescent="0.25">
      <c r="A65" s="11" t="s">
        <v>79</v>
      </c>
      <c r="B65" s="11" t="s">
        <v>80</v>
      </c>
      <c r="C65" s="11" t="s">
        <v>21</v>
      </c>
      <c r="D65" s="39" t="s">
        <v>22</v>
      </c>
      <c r="E65" s="40">
        <v>35000</v>
      </c>
      <c r="F65" s="40">
        <v>1004.5</v>
      </c>
      <c r="G65" s="40">
        <v>0</v>
      </c>
      <c r="H65" s="40">
        <v>1064</v>
      </c>
      <c r="I65" s="40">
        <v>25</v>
      </c>
      <c r="J65" s="41">
        <f>+F65+G65+H65+I65</f>
        <v>2093.5</v>
      </c>
      <c r="K65" s="40">
        <f>+E65-J65</f>
        <v>32906.5</v>
      </c>
    </row>
    <row r="66" spans="1:11" s="1" customFormat="1" x14ac:dyDescent="0.25">
      <c r="A66" s="11" t="s">
        <v>169</v>
      </c>
      <c r="B66" s="11" t="s">
        <v>73</v>
      </c>
      <c r="C66" s="11" t="s">
        <v>21</v>
      </c>
      <c r="D66" s="39" t="s">
        <v>18</v>
      </c>
      <c r="E66" s="40">
        <v>30000</v>
      </c>
      <c r="F66" s="40">
        <v>861</v>
      </c>
      <c r="G66" s="40">
        <v>0</v>
      </c>
      <c r="H66" s="40">
        <v>912</v>
      </c>
      <c r="I66" s="40">
        <v>25</v>
      </c>
      <c r="J66" s="41">
        <v>1798</v>
      </c>
      <c r="K66" s="40">
        <v>28202</v>
      </c>
    </row>
    <row r="67" spans="1:11" s="1" customFormat="1" x14ac:dyDescent="0.25">
      <c r="A67" s="11" t="s">
        <v>81</v>
      </c>
      <c r="B67" s="11" t="s">
        <v>82</v>
      </c>
      <c r="C67" s="11" t="s">
        <v>21</v>
      </c>
      <c r="D67" s="39" t="s">
        <v>22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x14ac:dyDescent="0.25">
      <c r="A68" s="3" t="s">
        <v>27</v>
      </c>
      <c r="B68" s="4">
        <v>9</v>
      </c>
      <c r="C68" s="3"/>
      <c r="D68" s="5"/>
      <c r="E68" s="6">
        <f t="shared" ref="E68" si="25">SUM(E59:E67)</f>
        <v>270350</v>
      </c>
      <c r="F68" s="6">
        <f t="shared" ref="F68:K68" si="26">SUM(F59:F67)</f>
        <v>7759.05</v>
      </c>
      <c r="G68" s="6">
        <f t="shared" si="26"/>
        <v>6027.11</v>
      </c>
      <c r="H68" s="6">
        <f t="shared" si="26"/>
        <v>8218.64</v>
      </c>
      <c r="I68" s="6">
        <f t="shared" si="26"/>
        <v>2323.2600000000002</v>
      </c>
      <c r="J68" s="6">
        <f t="shared" si="26"/>
        <v>24328.059999999998</v>
      </c>
      <c r="K68" s="6">
        <f t="shared" si="26"/>
        <v>246021.94</v>
      </c>
    </row>
    <row r="69" spans="1:11" s="1" customFormat="1" x14ac:dyDescent="0.25">
      <c r="A69" s="9"/>
      <c r="B69" s="76"/>
      <c r="C69" s="9"/>
      <c r="D69" s="77"/>
      <c r="E69" s="78"/>
      <c r="F69" s="78"/>
      <c r="G69" s="78"/>
      <c r="H69" s="78"/>
      <c r="I69" s="78"/>
      <c r="J69" s="78"/>
      <c r="K69" s="78"/>
    </row>
    <row r="70" spans="1:11" s="1" customFormat="1" x14ac:dyDescent="0.25">
      <c r="A70" s="59" t="s">
        <v>83</v>
      </c>
      <c r="B70" s="8"/>
      <c r="C70" s="8"/>
      <c r="D70" s="60"/>
      <c r="E70" s="61"/>
      <c r="F70" s="61"/>
      <c r="G70" s="61"/>
      <c r="H70" s="61"/>
      <c r="I70" s="61"/>
      <c r="J70" s="61"/>
      <c r="K70" s="61"/>
    </row>
    <row r="71" spans="1:11" s="1" customFormat="1" x14ac:dyDescent="0.25">
      <c r="A71" s="11" t="s">
        <v>84</v>
      </c>
      <c r="B71" s="11" t="s">
        <v>85</v>
      </c>
      <c r="C71" s="11" t="s">
        <v>21</v>
      </c>
      <c r="D71" s="39" t="s">
        <v>22</v>
      </c>
      <c r="E71" s="42">
        <v>17600</v>
      </c>
      <c r="F71" s="42">
        <v>505.12</v>
      </c>
      <c r="G71" s="42">
        <v>0</v>
      </c>
      <c r="H71" s="42">
        <v>535.04</v>
      </c>
      <c r="I71" s="42">
        <v>1740.46</v>
      </c>
      <c r="J71" s="41">
        <f>+F71+G71+H71+I71</f>
        <v>2780.62</v>
      </c>
      <c r="K71" s="40">
        <f t="shared" ref="K71:K74" si="27">E71-J71</f>
        <v>14819.380000000001</v>
      </c>
    </row>
    <row r="72" spans="1:11" s="1" customFormat="1" x14ac:dyDescent="0.25">
      <c r="A72" s="48" t="s">
        <v>86</v>
      </c>
      <c r="B72" s="48" t="s">
        <v>87</v>
      </c>
      <c r="C72" s="48" t="s">
        <v>59</v>
      </c>
      <c r="D72" s="49" t="s">
        <v>22</v>
      </c>
      <c r="E72" s="50">
        <v>24596</v>
      </c>
      <c r="F72" s="50">
        <v>705.91</v>
      </c>
      <c r="G72" s="50">
        <v>0</v>
      </c>
      <c r="H72" s="50">
        <v>747.72</v>
      </c>
      <c r="I72" s="50">
        <v>25</v>
      </c>
      <c r="J72" s="41">
        <f t="shared" ref="J72:J75" si="28">SUM(F72:I72)</f>
        <v>1478.63</v>
      </c>
      <c r="K72" s="40">
        <f t="shared" si="27"/>
        <v>23117.37</v>
      </c>
    </row>
    <row r="73" spans="1:11" s="1" customFormat="1" x14ac:dyDescent="0.25">
      <c r="A73" s="11" t="s">
        <v>88</v>
      </c>
      <c r="B73" s="11" t="s">
        <v>89</v>
      </c>
      <c r="C73" s="51" t="s">
        <v>21</v>
      </c>
      <c r="D73" s="52" t="s">
        <v>22</v>
      </c>
      <c r="E73" s="40">
        <v>22000</v>
      </c>
      <c r="F73" s="40">
        <v>631.4</v>
      </c>
      <c r="G73" s="42">
        <v>0</v>
      </c>
      <c r="H73" s="40">
        <v>668.8</v>
      </c>
      <c r="I73" s="40">
        <v>25</v>
      </c>
      <c r="J73" s="41">
        <f t="shared" si="28"/>
        <v>1325.1999999999998</v>
      </c>
      <c r="K73" s="40">
        <f>E73-J73</f>
        <v>20674.8</v>
      </c>
    </row>
    <row r="74" spans="1:11" s="1" customFormat="1" ht="15" customHeight="1" x14ac:dyDescent="0.25">
      <c r="A74" s="11" t="s">
        <v>90</v>
      </c>
      <c r="B74" s="11" t="s">
        <v>91</v>
      </c>
      <c r="C74" s="11" t="s">
        <v>21</v>
      </c>
      <c r="D74" s="35" t="s">
        <v>18</v>
      </c>
      <c r="E74" s="43">
        <v>17600</v>
      </c>
      <c r="F74" s="43">
        <v>505.12</v>
      </c>
      <c r="G74" s="43">
        <v>0</v>
      </c>
      <c r="H74" s="43">
        <v>535.04</v>
      </c>
      <c r="I74" s="43">
        <v>25</v>
      </c>
      <c r="J74" s="43">
        <f t="shared" si="28"/>
        <v>1065.1599999999999</v>
      </c>
      <c r="K74" s="43">
        <f t="shared" si="27"/>
        <v>16534.84</v>
      </c>
    </row>
    <row r="75" spans="1:11" s="1" customFormat="1" x14ac:dyDescent="0.25">
      <c r="A75" s="1" t="s">
        <v>92</v>
      </c>
      <c r="B75" s="1" t="s">
        <v>93</v>
      </c>
      <c r="C75" s="1" t="s">
        <v>59</v>
      </c>
      <c r="D75" s="35" t="s">
        <v>18</v>
      </c>
      <c r="E75" s="43">
        <v>10000</v>
      </c>
      <c r="F75" s="43">
        <v>287</v>
      </c>
      <c r="G75" s="43">
        <v>0</v>
      </c>
      <c r="H75" s="43">
        <v>304</v>
      </c>
      <c r="I75" s="43">
        <v>25</v>
      </c>
      <c r="J75" s="41">
        <f t="shared" si="28"/>
        <v>616</v>
      </c>
      <c r="K75" s="40">
        <f>E75-J75</f>
        <v>9384</v>
      </c>
    </row>
    <row r="76" spans="1:11" x14ac:dyDescent="0.25">
      <c r="A76" s="3" t="s">
        <v>27</v>
      </c>
      <c r="B76" s="4">
        <v>5</v>
      </c>
      <c r="C76" s="3"/>
      <c r="D76" s="5"/>
      <c r="E76" s="6">
        <f>SUM(E71:E75)</f>
        <v>91796</v>
      </c>
      <c r="F76" s="6">
        <f>SUM(F71:F75)</f>
        <v>2634.5499999999997</v>
      </c>
      <c r="G76" s="6">
        <f t="shared" ref="G76:K76" si="29">SUM(G71:G75)</f>
        <v>0</v>
      </c>
      <c r="H76" s="6">
        <f>SUM(H71:H75)</f>
        <v>2790.6</v>
      </c>
      <c r="I76" s="6">
        <f>SUM(I71:I75)</f>
        <v>1840.46</v>
      </c>
      <c r="J76" s="6">
        <f t="shared" si="29"/>
        <v>7265.61</v>
      </c>
      <c r="K76" s="6">
        <f t="shared" si="29"/>
        <v>84530.39</v>
      </c>
    </row>
    <row r="77" spans="1:11" s="1" customFormat="1" x14ac:dyDescent="0.25">
      <c r="A77" s="9"/>
      <c r="B77" s="76"/>
      <c r="C77" s="9"/>
      <c r="D77" s="77"/>
      <c r="E77" s="78"/>
      <c r="F77" s="78"/>
      <c r="G77" s="78"/>
      <c r="H77" s="78"/>
      <c r="I77" s="78"/>
      <c r="J77" s="78"/>
      <c r="K77" s="78"/>
    </row>
    <row r="78" spans="1:11" s="1" customFormat="1" ht="21.75" customHeight="1" x14ac:dyDescent="0.25">
      <c r="A78" s="8" t="s">
        <v>94</v>
      </c>
      <c r="B78" s="8"/>
      <c r="C78" s="8"/>
      <c r="D78" s="47"/>
      <c r="E78" s="43"/>
      <c r="F78" s="43"/>
      <c r="G78" s="43"/>
      <c r="H78" s="43"/>
      <c r="I78" s="43"/>
      <c r="J78" s="43"/>
      <c r="K78" s="43"/>
    </row>
    <row r="79" spans="1:11" s="1" customFormat="1" x14ac:dyDescent="0.25">
      <c r="A79" s="1" t="s">
        <v>95</v>
      </c>
      <c r="B79" s="11" t="s">
        <v>96</v>
      </c>
      <c r="C79" s="1" t="s">
        <v>21</v>
      </c>
      <c r="D79" s="47" t="s">
        <v>22</v>
      </c>
      <c r="E79" s="43">
        <v>31500</v>
      </c>
      <c r="F79" s="43">
        <v>904.05</v>
      </c>
      <c r="G79" s="43">
        <v>0</v>
      </c>
      <c r="H79" s="43">
        <v>957.6</v>
      </c>
      <c r="I79" s="43">
        <v>25</v>
      </c>
      <c r="J79" s="43">
        <f t="shared" ref="J79:J84" si="30">SUM(F79:I79)</f>
        <v>1886.65</v>
      </c>
      <c r="K79" s="43">
        <f t="shared" ref="K79:K84" si="31">E79-J79</f>
        <v>29613.35</v>
      </c>
    </row>
    <row r="80" spans="1:11" s="1" customFormat="1" x14ac:dyDescent="0.25">
      <c r="A80" s="11" t="s">
        <v>97</v>
      </c>
      <c r="B80" s="11" t="s">
        <v>98</v>
      </c>
      <c r="C80" s="11" t="s">
        <v>21</v>
      </c>
      <c r="D80" s="47" t="s">
        <v>22</v>
      </c>
      <c r="E80" s="43">
        <v>32000</v>
      </c>
      <c r="F80" s="43">
        <v>918.4</v>
      </c>
      <c r="G80" s="43">
        <v>0</v>
      </c>
      <c r="H80" s="43">
        <v>972.8</v>
      </c>
      <c r="I80" s="43">
        <v>25</v>
      </c>
      <c r="J80" s="43">
        <f t="shared" si="30"/>
        <v>1916.1999999999998</v>
      </c>
      <c r="K80" s="43">
        <f t="shared" si="31"/>
        <v>30083.8</v>
      </c>
    </row>
    <row r="81" spans="1:11" s="1" customFormat="1" x14ac:dyDescent="0.25">
      <c r="A81" s="11" t="s">
        <v>99</v>
      </c>
      <c r="B81" s="11" t="s">
        <v>98</v>
      </c>
      <c r="C81" s="11" t="s">
        <v>59</v>
      </c>
      <c r="D81" s="47" t="s">
        <v>22</v>
      </c>
      <c r="E81" s="43">
        <v>16445</v>
      </c>
      <c r="F81" s="43">
        <v>471.97</v>
      </c>
      <c r="G81" s="43">
        <v>0</v>
      </c>
      <c r="H81" s="43">
        <v>499.93</v>
      </c>
      <c r="I81" s="43">
        <v>507.8</v>
      </c>
      <c r="J81" s="43">
        <f t="shared" si="30"/>
        <v>1479.7</v>
      </c>
      <c r="K81" s="43">
        <f t="shared" si="31"/>
        <v>14965.3</v>
      </c>
    </row>
    <row r="82" spans="1:11" s="1" customFormat="1" x14ac:dyDescent="0.25">
      <c r="A82" s="11" t="s">
        <v>100</v>
      </c>
      <c r="B82" s="11" t="s">
        <v>96</v>
      </c>
      <c r="C82" s="11" t="s">
        <v>21</v>
      </c>
      <c r="D82" s="47" t="s">
        <v>22</v>
      </c>
      <c r="E82" s="43">
        <v>25200</v>
      </c>
      <c r="F82" s="43">
        <v>723.24</v>
      </c>
      <c r="G82" s="43">
        <v>0</v>
      </c>
      <c r="H82" s="43">
        <v>766.08</v>
      </c>
      <c r="I82" s="43">
        <f>267.6+1715.46</f>
        <v>1983.06</v>
      </c>
      <c r="J82" s="43">
        <f t="shared" si="30"/>
        <v>3472.38</v>
      </c>
      <c r="K82" s="43">
        <f t="shared" si="31"/>
        <v>21727.62</v>
      </c>
    </row>
    <row r="83" spans="1:11" s="1" customFormat="1" x14ac:dyDescent="0.25">
      <c r="A83" s="11" t="s">
        <v>101</v>
      </c>
      <c r="B83" s="11" t="s">
        <v>102</v>
      </c>
      <c r="C83" s="11" t="s">
        <v>21</v>
      </c>
      <c r="D83" s="47" t="s">
        <v>22</v>
      </c>
      <c r="E83" s="43">
        <v>17600</v>
      </c>
      <c r="F83" s="43">
        <v>505.12</v>
      </c>
      <c r="G83" s="43">
        <v>0</v>
      </c>
      <c r="H83" s="43">
        <v>535.04</v>
      </c>
      <c r="I83" s="43">
        <v>152.6</v>
      </c>
      <c r="J83" s="43">
        <f t="shared" si="30"/>
        <v>1192.7599999999998</v>
      </c>
      <c r="K83" s="43">
        <f t="shared" si="31"/>
        <v>16407.240000000002</v>
      </c>
    </row>
    <row r="84" spans="1:11" s="1" customFormat="1" x14ac:dyDescent="0.25">
      <c r="A84" s="11" t="s">
        <v>103</v>
      </c>
      <c r="B84" s="11" t="s">
        <v>102</v>
      </c>
      <c r="C84" s="11" t="s">
        <v>21</v>
      </c>
      <c r="D84" s="47" t="s">
        <v>18</v>
      </c>
      <c r="E84" s="43">
        <v>17600</v>
      </c>
      <c r="F84" s="43">
        <v>505.12</v>
      </c>
      <c r="G84" s="43">
        <v>0</v>
      </c>
      <c r="H84" s="43">
        <v>535.04</v>
      </c>
      <c r="I84" s="43">
        <v>152.6</v>
      </c>
      <c r="J84" s="43">
        <f t="shared" si="30"/>
        <v>1192.7599999999998</v>
      </c>
      <c r="K84" s="43">
        <f t="shared" si="31"/>
        <v>16407.240000000002</v>
      </c>
    </row>
    <row r="85" spans="1:11" s="1" customFormat="1" x14ac:dyDescent="0.25">
      <c r="A85" s="11" t="s">
        <v>104</v>
      </c>
      <c r="B85" s="11" t="s">
        <v>102</v>
      </c>
      <c r="C85" s="11" t="s">
        <v>21</v>
      </c>
      <c r="D85" s="47" t="s">
        <v>18</v>
      </c>
      <c r="E85" s="43">
        <v>17600</v>
      </c>
      <c r="F85" s="43">
        <v>505.12</v>
      </c>
      <c r="G85" s="43">
        <v>0</v>
      </c>
      <c r="H85" s="43">
        <v>535.04</v>
      </c>
      <c r="I85" s="43">
        <v>25</v>
      </c>
      <c r="J85" s="43">
        <f t="shared" ref="J85" si="32">SUM(F85:I85)</f>
        <v>1065.1599999999999</v>
      </c>
      <c r="K85" s="43">
        <f t="shared" ref="K85" si="33">E85-J85</f>
        <v>16534.84</v>
      </c>
    </row>
    <row r="86" spans="1:11" s="1" customFormat="1" x14ac:dyDescent="0.25">
      <c r="A86" s="11" t="s">
        <v>105</v>
      </c>
      <c r="B86" s="11" t="s">
        <v>102</v>
      </c>
      <c r="C86" s="11" t="s">
        <v>21</v>
      </c>
      <c r="D86" s="47" t="s">
        <v>22</v>
      </c>
      <c r="E86" s="43">
        <v>17600</v>
      </c>
      <c r="F86" s="43">
        <v>505.12</v>
      </c>
      <c r="G86" s="43">
        <v>0</v>
      </c>
      <c r="H86" s="43">
        <v>535.04</v>
      </c>
      <c r="I86" s="43">
        <v>25</v>
      </c>
      <c r="J86" s="43">
        <f>SUM(F86:I86)</f>
        <v>1065.1599999999999</v>
      </c>
      <c r="K86" s="43">
        <f>E86-J86</f>
        <v>16534.84</v>
      </c>
    </row>
    <row r="87" spans="1:11" s="1" customFormat="1" x14ac:dyDescent="0.25">
      <c r="A87" s="11" t="s">
        <v>106</v>
      </c>
      <c r="B87" s="11" t="s">
        <v>102</v>
      </c>
      <c r="C87" s="11" t="s">
        <v>59</v>
      </c>
      <c r="D87" s="47" t="s">
        <v>18</v>
      </c>
      <c r="E87" s="43">
        <v>10000</v>
      </c>
      <c r="F87" s="43">
        <v>287</v>
      </c>
      <c r="G87" s="43">
        <v>0</v>
      </c>
      <c r="H87" s="43">
        <v>304</v>
      </c>
      <c r="I87" s="43">
        <v>25</v>
      </c>
      <c r="J87" s="43">
        <f>SUM(F87:I87)</f>
        <v>616</v>
      </c>
      <c r="K87" s="43">
        <f>E87-J87</f>
        <v>9384</v>
      </c>
    </row>
    <row r="88" spans="1:11" s="1" customFormat="1" x14ac:dyDescent="0.25">
      <c r="A88" s="11" t="s">
        <v>107</v>
      </c>
      <c r="B88" s="11" t="s">
        <v>102</v>
      </c>
      <c r="C88" s="11" t="s">
        <v>21</v>
      </c>
      <c r="D88" s="47" t="s">
        <v>18</v>
      </c>
      <c r="E88" s="43">
        <v>17600</v>
      </c>
      <c r="F88" s="43">
        <v>505.12</v>
      </c>
      <c r="G88" s="43">
        <v>0</v>
      </c>
      <c r="H88" s="43">
        <v>535.04</v>
      </c>
      <c r="I88" s="43">
        <v>252.6</v>
      </c>
      <c r="J88" s="43">
        <f>SUM(F88:I88)</f>
        <v>1292.7599999999998</v>
      </c>
      <c r="K88" s="43">
        <f>E88-J88</f>
        <v>16307.24</v>
      </c>
    </row>
    <row r="89" spans="1:11" s="1" customFormat="1" x14ac:dyDescent="0.25">
      <c r="A89" s="11" t="s">
        <v>108</v>
      </c>
      <c r="B89" s="11" t="s">
        <v>109</v>
      </c>
      <c r="C89" s="11" t="s">
        <v>21</v>
      </c>
      <c r="D89" s="47" t="s">
        <v>18</v>
      </c>
      <c r="E89" s="43">
        <v>17600</v>
      </c>
      <c r="F89" s="43">
        <v>505.12</v>
      </c>
      <c r="G89" s="43">
        <v>0</v>
      </c>
      <c r="H89" s="43">
        <v>535.04</v>
      </c>
      <c r="I89" s="43">
        <v>25</v>
      </c>
      <c r="J89" s="43">
        <f t="shared" ref="J89:J95" si="34">SUM(F89:I89)</f>
        <v>1065.1599999999999</v>
      </c>
      <c r="K89" s="43">
        <f t="shared" ref="K89:K95" si="35">E89-J89</f>
        <v>16534.84</v>
      </c>
    </row>
    <row r="90" spans="1:11" s="1" customFormat="1" x14ac:dyDescent="0.25">
      <c r="A90" s="11" t="s">
        <v>110</v>
      </c>
      <c r="B90" s="11" t="s">
        <v>111</v>
      </c>
      <c r="C90" s="11" t="s">
        <v>21</v>
      </c>
      <c r="D90" s="47" t="s">
        <v>22</v>
      </c>
      <c r="E90" s="43">
        <v>22000</v>
      </c>
      <c r="F90" s="43">
        <v>631.4</v>
      </c>
      <c r="G90" s="43">
        <v>0</v>
      </c>
      <c r="H90" s="43">
        <v>668.8</v>
      </c>
      <c r="I90" s="43">
        <v>1740.46</v>
      </c>
      <c r="J90" s="43">
        <f t="shared" si="34"/>
        <v>3040.66</v>
      </c>
      <c r="K90" s="43">
        <f t="shared" si="35"/>
        <v>18959.34</v>
      </c>
    </row>
    <row r="91" spans="1:11" s="1" customFormat="1" x14ac:dyDescent="0.25">
      <c r="A91" s="11" t="s">
        <v>112</v>
      </c>
      <c r="B91" s="11" t="s">
        <v>113</v>
      </c>
      <c r="C91" s="11" t="s">
        <v>59</v>
      </c>
      <c r="D91" s="47" t="s">
        <v>22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 t="shared" si="34"/>
        <v>616</v>
      </c>
      <c r="K91" s="43">
        <f t="shared" si="35"/>
        <v>9384</v>
      </c>
    </row>
    <row r="92" spans="1:11" s="1" customFormat="1" x14ac:dyDescent="0.25">
      <c r="A92" s="11" t="s">
        <v>114</v>
      </c>
      <c r="B92" s="11" t="s">
        <v>98</v>
      </c>
      <c r="C92" s="11" t="s">
        <v>21</v>
      </c>
      <c r="D92" s="47" t="s">
        <v>22</v>
      </c>
      <c r="E92" s="43">
        <v>25000</v>
      </c>
      <c r="F92" s="43">
        <v>717.5</v>
      </c>
      <c r="G92" s="43">
        <v>0</v>
      </c>
      <c r="H92" s="43">
        <v>760</v>
      </c>
      <c r="I92" s="43">
        <v>25</v>
      </c>
      <c r="J92" s="43">
        <f t="shared" si="34"/>
        <v>1502.5</v>
      </c>
      <c r="K92" s="43">
        <f t="shared" si="35"/>
        <v>23497.5</v>
      </c>
    </row>
    <row r="93" spans="1:11" s="1" customFormat="1" ht="15" customHeight="1" x14ac:dyDescent="0.25">
      <c r="A93" s="11" t="s">
        <v>115</v>
      </c>
      <c r="B93" s="11" t="s">
        <v>98</v>
      </c>
      <c r="C93" s="11" t="s">
        <v>21</v>
      </c>
      <c r="D93" s="47" t="s">
        <v>22</v>
      </c>
      <c r="E93" s="43">
        <v>25200</v>
      </c>
      <c r="F93" s="43">
        <v>723.24</v>
      </c>
      <c r="G93" s="43">
        <v>0</v>
      </c>
      <c r="H93" s="43">
        <v>766.08</v>
      </c>
      <c r="I93" s="43">
        <v>25</v>
      </c>
      <c r="J93" s="43">
        <f t="shared" si="34"/>
        <v>1514.3200000000002</v>
      </c>
      <c r="K93" s="43">
        <f t="shared" si="35"/>
        <v>23685.68</v>
      </c>
    </row>
    <row r="94" spans="1:11" s="1" customFormat="1" x14ac:dyDescent="0.25">
      <c r="A94" s="11" t="s">
        <v>116</v>
      </c>
      <c r="B94" s="11" t="s">
        <v>109</v>
      </c>
      <c r="C94" s="11" t="s">
        <v>21</v>
      </c>
      <c r="D94" s="47" t="s">
        <v>22</v>
      </c>
      <c r="E94" s="43">
        <v>17600</v>
      </c>
      <c r="F94" s="43">
        <v>505.12</v>
      </c>
      <c r="G94" s="43">
        <v>0</v>
      </c>
      <c r="H94" s="43">
        <v>535.04</v>
      </c>
      <c r="I94" s="43">
        <v>25</v>
      </c>
      <c r="J94" s="43">
        <f t="shared" si="34"/>
        <v>1065.1599999999999</v>
      </c>
      <c r="K94" s="43">
        <f t="shared" si="35"/>
        <v>16534.84</v>
      </c>
    </row>
    <row r="95" spans="1:11" s="1" customFormat="1" x14ac:dyDescent="0.25">
      <c r="A95" s="11" t="s">
        <v>174</v>
      </c>
      <c r="B95" s="11" t="s">
        <v>98</v>
      </c>
      <c r="C95" s="11" t="s">
        <v>21</v>
      </c>
      <c r="D95" s="47" t="s">
        <v>22</v>
      </c>
      <c r="E95" s="43">
        <v>30000</v>
      </c>
      <c r="F95" s="43">
        <v>861</v>
      </c>
      <c r="G95" s="43">
        <v>0</v>
      </c>
      <c r="H95" s="43">
        <v>912</v>
      </c>
      <c r="I95" s="43">
        <v>25</v>
      </c>
      <c r="J95" s="43">
        <f t="shared" si="34"/>
        <v>1798</v>
      </c>
      <c r="K95" s="43">
        <f t="shared" si="35"/>
        <v>28202</v>
      </c>
    </row>
    <row r="96" spans="1:11" x14ac:dyDescent="0.25">
      <c r="A96" s="3" t="s">
        <v>27</v>
      </c>
      <c r="B96" s="4">
        <v>17</v>
      </c>
      <c r="C96" s="3"/>
      <c r="D96" s="5"/>
      <c r="E96" s="6">
        <f t="shared" ref="E96:K96" si="36">SUM(E79:E95)</f>
        <v>350545</v>
      </c>
      <c r="F96" s="6">
        <f t="shared" si="36"/>
        <v>10060.64</v>
      </c>
      <c r="G96" s="6">
        <f t="shared" si="36"/>
        <v>0</v>
      </c>
      <c r="H96" s="6">
        <f t="shared" si="36"/>
        <v>10656.57</v>
      </c>
      <c r="I96" s="6">
        <f t="shared" si="36"/>
        <v>5064.119999999999</v>
      </c>
      <c r="J96" s="6">
        <f t="shared" si="36"/>
        <v>25781.329999999998</v>
      </c>
      <c r="K96" s="6">
        <f t="shared" si="36"/>
        <v>324763.67000000004</v>
      </c>
    </row>
    <row r="97" spans="1:11" s="1" customFormat="1" x14ac:dyDescent="0.25">
      <c r="A97" s="9"/>
      <c r="B97" s="76"/>
      <c r="C97" s="9"/>
      <c r="D97" s="77"/>
      <c r="E97" s="78"/>
      <c r="F97" s="78"/>
      <c r="G97" s="78"/>
      <c r="H97" s="78"/>
      <c r="I97" s="78"/>
      <c r="J97" s="78"/>
      <c r="K97" s="86"/>
    </row>
    <row r="98" spans="1:11" s="1" customFormat="1" x14ac:dyDescent="0.25">
      <c r="A98" s="8" t="s">
        <v>117</v>
      </c>
      <c r="B98" s="56"/>
      <c r="C98" s="56"/>
      <c r="D98" s="57"/>
      <c r="E98" s="58"/>
      <c r="F98" s="58"/>
      <c r="G98" s="58"/>
      <c r="H98" s="58"/>
      <c r="I98" s="58"/>
      <c r="J98" s="43"/>
      <c r="K98" s="58"/>
    </row>
    <row r="99" spans="1:11" s="1" customFormat="1" x14ac:dyDescent="0.25">
      <c r="A99" s="11" t="s">
        <v>118</v>
      </c>
      <c r="B99" s="11" t="s">
        <v>119</v>
      </c>
      <c r="C99" s="11" t="s">
        <v>32</v>
      </c>
      <c r="D99" s="39" t="s">
        <v>22</v>
      </c>
      <c r="E99" s="41">
        <v>55000</v>
      </c>
      <c r="F99" s="41">
        <v>1578.5</v>
      </c>
      <c r="G99" s="41">
        <v>2559.6799999999998</v>
      </c>
      <c r="H99" s="41">
        <v>1672</v>
      </c>
      <c r="I99" s="41">
        <v>762.2</v>
      </c>
      <c r="J99" s="43">
        <f t="shared" ref="J99:J101" si="37">SUM(F99:I99)</f>
        <v>6572.38</v>
      </c>
      <c r="K99" s="40">
        <f t="shared" ref="K99:K101" si="38">E99-J99</f>
        <v>48427.62</v>
      </c>
    </row>
    <row r="100" spans="1:11" s="1" customFormat="1" ht="15" customHeight="1" x14ac:dyDescent="0.25">
      <c r="A100" s="11" t="s">
        <v>120</v>
      </c>
      <c r="B100" s="11" t="s">
        <v>121</v>
      </c>
      <c r="C100" s="45" t="s">
        <v>59</v>
      </c>
      <c r="D100" s="46" t="s">
        <v>18</v>
      </c>
      <c r="E100" s="41">
        <v>24675</v>
      </c>
      <c r="F100" s="41">
        <v>708.17</v>
      </c>
      <c r="G100" s="41">
        <v>0</v>
      </c>
      <c r="H100" s="41">
        <v>750.12</v>
      </c>
      <c r="I100" s="41">
        <v>400.2</v>
      </c>
      <c r="J100" s="43">
        <f t="shared" si="37"/>
        <v>1858.49</v>
      </c>
      <c r="K100" s="40">
        <f t="shared" si="38"/>
        <v>22816.51</v>
      </c>
    </row>
    <row r="101" spans="1:11" s="1" customFormat="1" x14ac:dyDescent="0.25">
      <c r="A101" s="11" t="s">
        <v>122</v>
      </c>
      <c r="B101" s="11" t="s">
        <v>123</v>
      </c>
      <c r="C101" s="11" t="s">
        <v>32</v>
      </c>
      <c r="D101" s="39" t="s">
        <v>22</v>
      </c>
      <c r="E101" s="43">
        <v>43000</v>
      </c>
      <c r="F101" s="43">
        <v>1234.0999999999999</v>
      </c>
      <c r="G101" s="43">
        <v>608.74</v>
      </c>
      <c r="H101" s="43">
        <v>1307.2</v>
      </c>
      <c r="I101" s="43">
        <v>2188.06</v>
      </c>
      <c r="J101" s="43">
        <f t="shared" si="37"/>
        <v>5338.1</v>
      </c>
      <c r="K101" s="40">
        <f t="shared" si="38"/>
        <v>37661.9</v>
      </c>
    </row>
    <row r="102" spans="1:11" x14ac:dyDescent="0.25">
      <c r="A102" s="3" t="s">
        <v>27</v>
      </c>
      <c r="B102" s="4">
        <v>3</v>
      </c>
      <c r="C102" s="3"/>
      <c r="D102" s="5"/>
      <c r="E102" s="6">
        <f t="shared" ref="E102:K102" si="39">SUM(E99:E101)</f>
        <v>122675</v>
      </c>
      <c r="F102" s="6">
        <f t="shared" si="39"/>
        <v>3520.77</v>
      </c>
      <c r="G102" s="6">
        <f t="shared" si="39"/>
        <v>3168.42</v>
      </c>
      <c r="H102" s="6">
        <f t="shared" si="39"/>
        <v>3729.3199999999997</v>
      </c>
      <c r="I102" s="6">
        <f t="shared" si="39"/>
        <v>3350.46</v>
      </c>
      <c r="J102" s="6">
        <f t="shared" si="39"/>
        <v>13768.970000000001</v>
      </c>
      <c r="K102" s="6">
        <f t="shared" si="39"/>
        <v>108906.03</v>
      </c>
    </row>
    <row r="103" spans="1:11" s="1" customFormat="1" x14ac:dyDescent="0.25">
      <c r="A103" s="9"/>
      <c r="B103" s="76"/>
      <c r="C103" s="9"/>
      <c r="D103" s="77"/>
      <c r="E103" s="78"/>
      <c r="F103" s="78"/>
      <c r="G103" s="78"/>
      <c r="H103" s="78"/>
      <c r="I103" s="78"/>
      <c r="J103" s="78"/>
      <c r="K103" s="78"/>
    </row>
    <row r="104" spans="1:11" s="1" customFormat="1" x14ac:dyDescent="0.25">
      <c r="A104" s="8" t="s">
        <v>124</v>
      </c>
      <c r="B104" s="11"/>
      <c r="C104" s="11"/>
      <c r="D104" s="39"/>
      <c r="E104" s="41"/>
      <c r="F104" s="41"/>
      <c r="G104" s="41"/>
      <c r="H104" s="41"/>
      <c r="I104" s="41"/>
      <c r="J104" s="43"/>
      <c r="K104" s="41"/>
    </row>
    <row r="105" spans="1:11" s="1" customFormat="1" x14ac:dyDescent="0.25">
      <c r="A105" s="11" t="s">
        <v>125</v>
      </c>
      <c r="B105" s="11" t="s">
        <v>126</v>
      </c>
      <c r="C105" s="11" t="s">
        <v>17</v>
      </c>
      <c r="D105" s="39" t="s">
        <v>22</v>
      </c>
      <c r="E105" s="41">
        <v>45000</v>
      </c>
      <c r="F105" s="41">
        <v>1291.5</v>
      </c>
      <c r="G105" s="41">
        <v>1148.33</v>
      </c>
      <c r="H105" s="41">
        <v>1368</v>
      </c>
      <c r="I105" s="41">
        <v>25</v>
      </c>
      <c r="J105" s="43">
        <f t="shared" ref="J105:J106" si="40">SUM(F105:I105)</f>
        <v>3832.83</v>
      </c>
      <c r="K105" s="40">
        <f t="shared" ref="K105:K106" si="41">E105-J105</f>
        <v>41167.17</v>
      </c>
    </row>
    <row r="106" spans="1:11" s="1" customFormat="1" x14ac:dyDescent="0.25">
      <c r="A106" s="11" t="s">
        <v>127</v>
      </c>
      <c r="B106" s="11" t="s">
        <v>128</v>
      </c>
      <c r="C106" s="11" t="s">
        <v>17</v>
      </c>
      <c r="D106" s="39" t="s">
        <v>18</v>
      </c>
      <c r="E106" s="41">
        <v>29400</v>
      </c>
      <c r="F106" s="41">
        <v>843.78</v>
      </c>
      <c r="G106" s="41">
        <v>0</v>
      </c>
      <c r="H106" s="41">
        <v>893.76</v>
      </c>
      <c r="I106" s="41">
        <v>1740.46</v>
      </c>
      <c r="J106" s="43">
        <f t="shared" si="40"/>
        <v>3478</v>
      </c>
      <c r="K106" s="40">
        <f t="shared" si="41"/>
        <v>25922</v>
      </c>
    </row>
    <row r="107" spans="1:11" s="1" customFormat="1" x14ac:dyDescent="0.25">
      <c r="A107" s="11" t="s">
        <v>129</v>
      </c>
      <c r="B107" s="11" t="s">
        <v>128</v>
      </c>
      <c r="C107" s="11" t="s">
        <v>17</v>
      </c>
      <c r="D107" s="39" t="s">
        <v>18</v>
      </c>
      <c r="E107" s="41">
        <v>29400</v>
      </c>
      <c r="F107" s="41">
        <v>843.78</v>
      </c>
      <c r="G107" s="41">
        <v>0</v>
      </c>
      <c r="H107" s="41">
        <v>893.76</v>
      </c>
      <c r="I107" s="41">
        <v>152.6</v>
      </c>
      <c r="J107" s="43">
        <f>SUM(F107:I107)</f>
        <v>1890.1399999999999</v>
      </c>
      <c r="K107" s="40">
        <f>E107-J107</f>
        <v>27509.86</v>
      </c>
    </row>
    <row r="108" spans="1:11" s="1" customFormat="1" ht="15" customHeight="1" x14ac:dyDescent="0.25">
      <c r="A108" s="11" t="s">
        <v>130</v>
      </c>
      <c r="B108" s="11" t="s">
        <v>20</v>
      </c>
      <c r="C108" s="11" t="s">
        <v>17</v>
      </c>
      <c r="D108" s="35" t="s">
        <v>22</v>
      </c>
      <c r="E108" s="43">
        <v>95000</v>
      </c>
      <c r="F108" s="43">
        <v>2726.5</v>
      </c>
      <c r="G108" s="43">
        <v>10500.38</v>
      </c>
      <c r="H108" s="43">
        <v>2888</v>
      </c>
      <c r="I108" s="43">
        <v>5496.46</v>
      </c>
      <c r="J108" s="43">
        <f>SUM(F108:I108)</f>
        <v>21611.34</v>
      </c>
      <c r="K108" s="40">
        <f>E108-J108</f>
        <v>73388.66</v>
      </c>
    </row>
    <row r="109" spans="1:11" x14ac:dyDescent="0.25">
      <c r="A109" s="3" t="s">
        <v>27</v>
      </c>
      <c r="B109" s="4">
        <v>4</v>
      </c>
      <c r="C109" s="3"/>
      <c r="D109" s="5"/>
      <c r="E109" s="6">
        <f t="shared" ref="E109:K109" si="42">SUM(E105:E108)</f>
        <v>198800</v>
      </c>
      <c r="F109" s="6">
        <f>SUM(F105:F108)</f>
        <v>5705.5599999999995</v>
      </c>
      <c r="G109" s="6">
        <f t="shared" si="42"/>
        <v>11648.71</v>
      </c>
      <c r="H109" s="6">
        <f t="shared" si="42"/>
        <v>6043.52</v>
      </c>
      <c r="I109" s="6">
        <f t="shared" si="42"/>
        <v>7414.52</v>
      </c>
      <c r="J109" s="6">
        <f t="shared" si="42"/>
        <v>30812.309999999998</v>
      </c>
      <c r="K109" s="6">
        <f t="shared" si="42"/>
        <v>167987.69</v>
      </c>
    </row>
    <row r="110" spans="1:11" s="1" customFormat="1" x14ac:dyDescent="0.25">
      <c r="A110" s="9"/>
      <c r="B110" s="76"/>
      <c r="C110" s="9"/>
      <c r="D110" s="77"/>
      <c r="E110" s="78"/>
      <c r="F110" s="78"/>
      <c r="G110" s="78"/>
      <c r="H110" s="78"/>
      <c r="I110" s="78"/>
      <c r="J110" s="78"/>
      <c r="K110" s="78"/>
    </row>
    <row r="111" spans="1:11" s="1" customFormat="1" x14ac:dyDescent="0.25">
      <c r="A111" s="59" t="s">
        <v>131</v>
      </c>
      <c r="B111" s="56"/>
      <c r="C111" s="56"/>
      <c r="D111" s="57"/>
      <c r="E111" s="58"/>
      <c r="F111" s="58"/>
      <c r="G111" s="58"/>
      <c r="H111" s="58"/>
      <c r="I111" s="58"/>
      <c r="J111" s="58"/>
      <c r="K111" s="58"/>
    </row>
    <row r="112" spans="1:11" s="1" customFormat="1" x14ac:dyDescent="0.25">
      <c r="A112" s="11" t="s">
        <v>132</v>
      </c>
      <c r="B112" s="11" t="s">
        <v>133</v>
      </c>
      <c r="C112" s="11" t="s">
        <v>21</v>
      </c>
      <c r="D112" s="39" t="s">
        <v>22</v>
      </c>
      <c r="E112" s="42">
        <v>24675</v>
      </c>
      <c r="F112" s="42">
        <v>708.17</v>
      </c>
      <c r="G112" s="42">
        <v>0</v>
      </c>
      <c r="H112" s="42">
        <v>750.12</v>
      </c>
      <c r="I112" s="42">
        <v>25</v>
      </c>
      <c r="J112" s="43">
        <f>SUM(F112:I112)</f>
        <v>1483.29</v>
      </c>
      <c r="K112" s="40">
        <f>E112-J112</f>
        <v>23191.71</v>
      </c>
    </row>
    <row r="113" spans="1:27" s="1" customFormat="1" x14ac:dyDescent="0.25">
      <c r="A113" s="11" t="s">
        <v>134</v>
      </c>
      <c r="B113" s="1" t="s">
        <v>135</v>
      </c>
      <c r="C113" s="1" t="s">
        <v>21</v>
      </c>
      <c r="D113" s="35" t="s">
        <v>22</v>
      </c>
      <c r="E113" s="43">
        <v>54000</v>
      </c>
      <c r="F113" s="43">
        <v>1549.8</v>
      </c>
      <c r="G113" s="43">
        <v>2161.2199999999998</v>
      </c>
      <c r="H113" s="43">
        <v>1641.6</v>
      </c>
      <c r="I113" s="43">
        <v>1740.46</v>
      </c>
      <c r="J113" s="43">
        <f t="shared" ref="J113" si="43">SUM(F113:I113)</f>
        <v>7093.079999999999</v>
      </c>
      <c r="K113" s="40">
        <f t="shared" ref="K113:K114" si="44">E113-J113</f>
        <v>46906.92</v>
      </c>
    </row>
    <row r="114" spans="1:27" s="1" customFormat="1" x14ac:dyDescent="0.25">
      <c r="A114" s="11" t="s">
        <v>136</v>
      </c>
      <c r="B114" s="1" t="s">
        <v>137</v>
      </c>
      <c r="C114" s="1" t="s">
        <v>21</v>
      </c>
      <c r="D114" s="35" t="s">
        <v>18</v>
      </c>
      <c r="E114" s="43">
        <v>35500</v>
      </c>
      <c r="F114" s="43">
        <v>1018.85</v>
      </c>
      <c r="G114" s="43">
        <v>0</v>
      </c>
      <c r="H114" s="43">
        <v>1079.2</v>
      </c>
      <c r="I114" s="43">
        <v>25</v>
      </c>
      <c r="J114" s="43">
        <v>2123.0500000000002</v>
      </c>
      <c r="K114" s="40">
        <f t="shared" si="44"/>
        <v>33376.949999999997</v>
      </c>
    </row>
    <row r="115" spans="1:27" x14ac:dyDescent="0.25">
      <c r="A115" s="3" t="s">
        <v>27</v>
      </c>
      <c r="B115" s="4">
        <v>3</v>
      </c>
      <c r="C115" s="3"/>
      <c r="D115" s="5"/>
      <c r="E115" s="6">
        <f>SUM(E112:E114)</f>
        <v>114175</v>
      </c>
      <c r="F115" s="6">
        <f>SUM(F112:F114)</f>
        <v>3276.8199999999997</v>
      </c>
      <c r="G115" s="6">
        <f t="shared" ref="G115:K115" si="45">SUM(G112:G114)</f>
        <v>2161.2199999999998</v>
      </c>
      <c r="H115" s="6">
        <f t="shared" si="45"/>
        <v>3470.92</v>
      </c>
      <c r="I115" s="6">
        <f t="shared" si="45"/>
        <v>1790.46</v>
      </c>
      <c r="J115" s="6">
        <f t="shared" si="45"/>
        <v>10699.419999999998</v>
      </c>
      <c r="K115" s="6">
        <f t="shared" si="45"/>
        <v>103475.58</v>
      </c>
    </row>
    <row r="116" spans="1:27" s="1" customFormat="1" x14ac:dyDescent="0.25">
      <c r="A116" s="9"/>
      <c r="B116" s="76"/>
      <c r="C116" s="9"/>
      <c r="D116" s="77"/>
      <c r="E116" s="78"/>
      <c r="F116" s="78"/>
      <c r="G116" s="78"/>
      <c r="H116" s="78"/>
      <c r="I116" s="78"/>
      <c r="J116" s="78"/>
      <c r="K116" s="78"/>
    </row>
    <row r="117" spans="1:27" s="1" customFormat="1" x14ac:dyDescent="0.25">
      <c r="A117" s="59" t="s">
        <v>140</v>
      </c>
      <c r="B117" s="11"/>
      <c r="C117" s="11"/>
      <c r="D117" s="39"/>
      <c r="E117" s="40"/>
      <c r="F117" s="40"/>
      <c r="G117" s="40"/>
      <c r="H117" s="40"/>
      <c r="I117" s="40"/>
      <c r="J117" s="40"/>
      <c r="K117" s="40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" customFormat="1" x14ac:dyDescent="0.25">
      <c r="A118" s="11" t="s">
        <v>141</v>
      </c>
      <c r="B118" s="11" t="s">
        <v>142</v>
      </c>
      <c r="C118" s="11" t="s">
        <v>21</v>
      </c>
      <c r="D118" s="39" t="s">
        <v>18</v>
      </c>
      <c r="E118" s="40">
        <v>50000</v>
      </c>
      <c r="F118" s="40">
        <v>1435</v>
      </c>
      <c r="G118" s="40">
        <v>1854</v>
      </c>
      <c r="H118" s="40">
        <v>1520</v>
      </c>
      <c r="I118" s="40">
        <v>25</v>
      </c>
      <c r="J118" s="7">
        <f t="shared" ref="J118" si="46">SUM(F118:I118)</f>
        <v>4834</v>
      </c>
      <c r="K118" s="40">
        <f t="shared" ref="K118" si="47">E118-J118</f>
        <v>45166</v>
      </c>
    </row>
    <row r="119" spans="1:27" x14ac:dyDescent="0.25">
      <c r="A119" s="3" t="s">
        <v>27</v>
      </c>
      <c r="B119" s="4">
        <v>1</v>
      </c>
      <c r="C119" s="3"/>
      <c r="D119" s="5"/>
      <c r="E119" s="6">
        <f t="shared" ref="E119:K119" si="48">SUM(E118:E118)</f>
        <v>50000</v>
      </c>
      <c r="F119" s="6">
        <f t="shared" si="48"/>
        <v>1435</v>
      </c>
      <c r="G119" s="6">
        <f t="shared" si="48"/>
        <v>1854</v>
      </c>
      <c r="H119" s="6">
        <f t="shared" si="48"/>
        <v>1520</v>
      </c>
      <c r="I119" s="6">
        <f t="shared" si="48"/>
        <v>25</v>
      </c>
      <c r="J119" s="6">
        <f t="shared" si="48"/>
        <v>4834</v>
      </c>
      <c r="K119" s="6">
        <f t="shared" si="48"/>
        <v>45166</v>
      </c>
    </row>
    <row r="120" spans="1:27" s="1" customFormat="1" x14ac:dyDescent="0.25">
      <c r="A120" s="9"/>
      <c r="B120" s="76"/>
      <c r="C120" s="9"/>
      <c r="D120" s="77"/>
      <c r="E120" s="78"/>
      <c r="F120" s="78"/>
      <c r="G120" s="78"/>
      <c r="H120" s="78"/>
      <c r="I120" s="78"/>
      <c r="J120" s="78"/>
      <c r="K120" s="78"/>
    </row>
    <row r="121" spans="1:27" s="1" customFormat="1" x14ac:dyDescent="0.25">
      <c r="A121" s="8" t="s">
        <v>143</v>
      </c>
      <c r="B121" s="11"/>
      <c r="C121" s="11"/>
      <c r="D121" s="39"/>
      <c r="E121" s="40"/>
      <c r="F121" s="40"/>
      <c r="G121" s="40"/>
      <c r="H121" s="40"/>
      <c r="I121" s="40"/>
      <c r="J121" s="43"/>
      <c r="K121" s="43"/>
    </row>
    <row r="122" spans="1:27" s="1" customFormat="1" x14ac:dyDescent="0.25">
      <c r="A122" s="11" t="s">
        <v>144</v>
      </c>
      <c r="B122" s="11" t="s">
        <v>145</v>
      </c>
      <c r="C122" s="54" t="s">
        <v>68</v>
      </c>
      <c r="D122" s="55" t="s">
        <v>18</v>
      </c>
      <c r="E122" s="40">
        <v>74000</v>
      </c>
      <c r="F122" s="40">
        <v>2123.8000000000002</v>
      </c>
      <c r="G122" s="40">
        <v>5435.01</v>
      </c>
      <c r="H122" s="40">
        <v>2249.6</v>
      </c>
      <c r="I122" s="40">
        <v>4198.72</v>
      </c>
      <c r="J122" s="43">
        <f>+F122+G122+H122+I122</f>
        <v>14007.130000000001</v>
      </c>
      <c r="K122" s="40">
        <f>E122-J122</f>
        <v>59992.869999999995</v>
      </c>
    </row>
    <row r="123" spans="1:27" x14ac:dyDescent="0.25">
      <c r="A123" s="3" t="s">
        <v>27</v>
      </c>
      <c r="B123" s="4">
        <v>1</v>
      </c>
      <c r="C123" s="3"/>
      <c r="D123" s="5"/>
      <c r="E123" s="6">
        <f>SUM(E122)</f>
        <v>74000</v>
      </c>
      <c r="F123" s="6">
        <f t="shared" ref="F123:K123" si="49">SUM(F122)</f>
        <v>2123.8000000000002</v>
      </c>
      <c r="G123" s="6">
        <f t="shared" si="49"/>
        <v>5435.01</v>
      </c>
      <c r="H123" s="6">
        <f t="shared" si="49"/>
        <v>2249.6</v>
      </c>
      <c r="I123" s="6">
        <f t="shared" si="49"/>
        <v>4198.72</v>
      </c>
      <c r="J123" s="6">
        <f t="shared" si="49"/>
        <v>14007.130000000001</v>
      </c>
      <c r="K123" s="6">
        <f t="shared" si="49"/>
        <v>59992.869999999995</v>
      </c>
    </row>
    <row r="124" spans="1:27" s="1" customFormat="1" x14ac:dyDescent="0.25">
      <c r="A124" s="9"/>
      <c r="B124" s="76"/>
      <c r="C124" s="9"/>
      <c r="D124" s="77"/>
      <c r="E124" s="78"/>
      <c r="F124" s="78"/>
      <c r="G124" s="78"/>
      <c r="H124" s="78"/>
      <c r="I124" s="78"/>
      <c r="J124" s="78"/>
      <c r="K124" s="78"/>
    </row>
    <row r="125" spans="1:27" s="1" customFormat="1" x14ac:dyDescent="0.25">
      <c r="A125" s="59" t="s">
        <v>146</v>
      </c>
      <c r="B125" s="11"/>
      <c r="C125" s="11"/>
      <c r="D125" s="39"/>
      <c r="E125" s="11"/>
      <c r="F125" s="43"/>
      <c r="G125" s="43"/>
      <c r="H125" s="43"/>
      <c r="I125" s="43"/>
      <c r="J125" s="43"/>
      <c r="K125" s="43"/>
    </row>
    <row r="126" spans="1:27" s="1" customFormat="1" x14ac:dyDescent="0.25">
      <c r="A126" s="11" t="s">
        <v>138</v>
      </c>
      <c r="B126" s="11" t="s">
        <v>139</v>
      </c>
      <c r="C126" s="11" t="s">
        <v>21</v>
      </c>
      <c r="D126" s="39" t="s">
        <v>18</v>
      </c>
      <c r="E126" s="44">
        <v>110000</v>
      </c>
      <c r="F126" s="43">
        <v>3157</v>
      </c>
      <c r="G126" s="43">
        <v>14457.62</v>
      </c>
      <c r="H126" s="43">
        <v>3344</v>
      </c>
      <c r="I126" s="43">
        <v>2529</v>
      </c>
      <c r="J126" s="43">
        <f>SUM(F126:I126)</f>
        <v>23487.620000000003</v>
      </c>
      <c r="K126" s="40">
        <f t="shared" ref="K126" si="50">E126-J126</f>
        <v>86512.38</v>
      </c>
    </row>
    <row r="127" spans="1:27" s="1" customFormat="1" x14ac:dyDescent="0.25">
      <c r="A127" s="11" t="s">
        <v>147</v>
      </c>
      <c r="B127" s="11" t="s">
        <v>148</v>
      </c>
      <c r="C127" s="11" t="s">
        <v>21</v>
      </c>
      <c r="D127" s="39" t="s">
        <v>22</v>
      </c>
      <c r="E127" s="44">
        <v>25200</v>
      </c>
      <c r="F127" s="43">
        <v>723.24</v>
      </c>
      <c r="G127" s="43">
        <v>0</v>
      </c>
      <c r="H127" s="43">
        <v>766.08</v>
      </c>
      <c r="I127" s="43">
        <v>25</v>
      </c>
      <c r="J127" s="43">
        <f>SUM(F127:I127)</f>
        <v>1514.3200000000002</v>
      </c>
      <c r="K127" s="40">
        <f>E127-J127</f>
        <v>23685.68</v>
      </c>
    </row>
    <row r="128" spans="1:27" s="1" customFormat="1" x14ac:dyDescent="0.25">
      <c r="A128" s="11" t="s">
        <v>149</v>
      </c>
      <c r="B128" s="11" t="s">
        <v>148</v>
      </c>
      <c r="C128" s="11" t="s">
        <v>21</v>
      </c>
      <c r="D128" s="39" t="s">
        <v>22</v>
      </c>
      <c r="E128" s="44">
        <v>43000</v>
      </c>
      <c r="F128" s="43">
        <v>1234.0999999999999</v>
      </c>
      <c r="G128" s="43">
        <v>866.06</v>
      </c>
      <c r="H128" s="43">
        <v>1307.2</v>
      </c>
      <c r="I128" s="43">
        <v>25</v>
      </c>
      <c r="J128" s="43">
        <f t="shared" ref="J128" si="51">SUM(F128:I128)</f>
        <v>3432.3599999999997</v>
      </c>
      <c r="K128" s="40">
        <v>39567.64</v>
      </c>
    </row>
    <row r="129" spans="1:11" x14ac:dyDescent="0.25">
      <c r="A129" s="3" t="s">
        <v>27</v>
      </c>
      <c r="B129" s="4">
        <v>3</v>
      </c>
      <c r="C129" s="3"/>
      <c r="D129" s="5"/>
      <c r="E129" s="6">
        <f>SUM(E126:E128)</f>
        <v>178200</v>
      </c>
      <c r="F129" s="6">
        <f t="shared" ref="F129:J129" si="52">SUM(F126:F128)</f>
        <v>5114.34</v>
      </c>
      <c r="G129" s="6">
        <f t="shared" si="52"/>
        <v>15323.68</v>
      </c>
      <c r="H129" s="6">
        <f t="shared" si="52"/>
        <v>5417.28</v>
      </c>
      <c r="I129" s="6">
        <f t="shared" si="52"/>
        <v>2579</v>
      </c>
      <c r="J129" s="6">
        <f t="shared" si="52"/>
        <v>28434.300000000003</v>
      </c>
      <c r="K129" s="6">
        <f>SUM(K126:K128)</f>
        <v>149765.70000000001</v>
      </c>
    </row>
    <row r="130" spans="1:11" s="1" customFormat="1" x14ac:dyDescent="0.25">
      <c r="A130" s="9"/>
      <c r="B130" s="76"/>
      <c r="C130" s="9"/>
      <c r="D130" s="77"/>
      <c r="E130" s="78"/>
      <c r="F130" s="78"/>
      <c r="G130" s="78"/>
      <c r="H130" s="78"/>
      <c r="I130" s="78"/>
      <c r="J130" s="78"/>
      <c r="K130" s="78"/>
    </row>
    <row r="131" spans="1:11" s="1" customFormat="1" x14ac:dyDescent="0.25">
      <c r="A131" s="8" t="s">
        <v>150</v>
      </c>
      <c r="B131" s="56"/>
      <c r="C131" s="56"/>
      <c r="D131" s="57"/>
      <c r="E131" s="58"/>
      <c r="F131" s="58"/>
      <c r="G131" s="58"/>
      <c r="H131" s="58"/>
      <c r="I131" s="58"/>
      <c r="J131" s="58"/>
      <c r="K131" s="58"/>
    </row>
    <row r="132" spans="1:11" s="1" customFormat="1" x14ac:dyDescent="0.25">
      <c r="A132" s="11" t="s">
        <v>151</v>
      </c>
      <c r="B132" s="11" t="s">
        <v>152</v>
      </c>
      <c r="C132" s="11" t="s">
        <v>59</v>
      </c>
      <c r="D132" s="39" t="s">
        <v>22</v>
      </c>
      <c r="E132" s="40">
        <v>10000</v>
      </c>
      <c r="F132" s="40">
        <v>287</v>
      </c>
      <c r="G132" s="40">
        <v>0</v>
      </c>
      <c r="H132" s="40">
        <v>304</v>
      </c>
      <c r="I132" s="40">
        <v>1740.46</v>
      </c>
      <c r="J132" s="41">
        <f>SUM(F132:I132)</f>
        <v>2331.46</v>
      </c>
      <c r="K132" s="40">
        <f>E132-J132</f>
        <v>7668.54</v>
      </c>
    </row>
    <row r="133" spans="1:11" s="1" customFormat="1" x14ac:dyDescent="0.25">
      <c r="A133" s="11" t="s">
        <v>153</v>
      </c>
      <c r="B133" s="11" t="s">
        <v>154</v>
      </c>
      <c r="C133" s="1" t="s">
        <v>21</v>
      </c>
      <c r="D133" s="35" t="s">
        <v>22</v>
      </c>
      <c r="E133" s="42">
        <v>25200</v>
      </c>
      <c r="F133" s="42">
        <v>723.24</v>
      </c>
      <c r="G133" s="42">
        <v>0</v>
      </c>
      <c r="H133" s="42">
        <v>766.08</v>
      </c>
      <c r="I133" s="42">
        <v>25</v>
      </c>
      <c r="J133" s="41">
        <f t="shared" ref="J133:J134" si="53">SUM(F133:I133)</f>
        <v>1514.3200000000002</v>
      </c>
      <c r="K133" s="40">
        <f t="shared" ref="K133:K134" si="54">E133-J133</f>
        <v>23685.68</v>
      </c>
    </row>
    <row r="134" spans="1:11" s="1" customFormat="1" x14ac:dyDescent="0.25">
      <c r="A134" s="11" t="s">
        <v>155</v>
      </c>
      <c r="B134" s="11" t="s">
        <v>154</v>
      </c>
      <c r="C134" s="11" t="s">
        <v>21</v>
      </c>
      <c r="D134" s="39" t="s">
        <v>22</v>
      </c>
      <c r="E134" s="40">
        <v>47500</v>
      </c>
      <c r="F134" s="40">
        <v>1363.25</v>
      </c>
      <c r="G134" s="40">
        <v>1501.16</v>
      </c>
      <c r="H134" s="40">
        <v>1444</v>
      </c>
      <c r="I134" s="40">
        <v>25</v>
      </c>
      <c r="J134" s="41">
        <f t="shared" si="53"/>
        <v>4333.41</v>
      </c>
      <c r="K134" s="40">
        <f t="shared" si="54"/>
        <v>43166.59</v>
      </c>
    </row>
    <row r="135" spans="1:11" s="1" customFormat="1" x14ac:dyDescent="0.25">
      <c r="A135" s="11" t="s">
        <v>156</v>
      </c>
      <c r="B135" s="11" t="s">
        <v>154</v>
      </c>
      <c r="C135" s="11" t="s">
        <v>21</v>
      </c>
      <c r="D135" s="39" t="s">
        <v>18</v>
      </c>
      <c r="E135" s="40">
        <v>25200</v>
      </c>
      <c r="F135" s="40">
        <v>723.24</v>
      </c>
      <c r="G135" s="40">
        <v>0</v>
      </c>
      <c r="H135" s="40">
        <v>766.08</v>
      </c>
      <c r="I135" s="40">
        <v>25</v>
      </c>
      <c r="J135" s="41">
        <f>SUM(F135:I135)</f>
        <v>1514.3200000000002</v>
      </c>
      <c r="K135" s="40">
        <f>E135-J135</f>
        <v>23685.68</v>
      </c>
    </row>
    <row r="136" spans="1:11" s="1" customFormat="1" ht="15" customHeight="1" x14ac:dyDescent="0.25">
      <c r="A136" s="11" t="s">
        <v>157</v>
      </c>
      <c r="B136" s="11" t="s">
        <v>154</v>
      </c>
      <c r="C136" s="11" t="s">
        <v>21</v>
      </c>
      <c r="D136" s="35" t="s">
        <v>18</v>
      </c>
      <c r="E136" s="43">
        <v>25200</v>
      </c>
      <c r="F136" s="43">
        <v>723.24</v>
      </c>
      <c r="G136" s="43">
        <v>0</v>
      </c>
      <c r="H136" s="43">
        <v>766.08</v>
      </c>
      <c r="I136" s="43">
        <v>25</v>
      </c>
      <c r="J136" s="43">
        <f>SUM(F136:I136)</f>
        <v>1514.3200000000002</v>
      </c>
      <c r="K136" s="43">
        <f>E136-J136</f>
        <v>23685.68</v>
      </c>
    </row>
    <row r="137" spans="1:11" x14ac:dyDescent="0.25">
      <c r="A137" s="3" t="s">
        <v>27</v>
      </c>
      <c r="B137" s="4">
        <v>5</v>
      </c>
      <c r="C137" s="3"/>
      <c r="D137" s="5"/>
      <c r="E137" s="6">
        <f>SUM(E132:E136)</f>
        <v>133100</v>
      </c>
      <c r="F137" s="6">
        <f t="shared" ref="F137:K137" si="55">SUM(F132:F136)</f>
        <v>3819.9699999999993</v>
      </c>
      <c r="G137" s="6">
        <f t="shared" si="55"/>
        <v>1501.16</v>
      </c>
      <c r="H137" s="6">
        <f t="shared" si="55"/>
        <v>4046.24</v>
      </c>
      <c r="I137" s="6">
        <f t="shared" si="55"/>
        <v>1840.46</v>
      </c>
      <c r="J137" s="6">
        <f t="shared" si="55"/>
        <v>11207.83</v>
      </c>
      <c r="K137" s="6">
        <f t="shared" si="55"/>
        <v>121892.16999999998</v>
      </c>
    </row>
    <row r="138" spans="1:11" s="1" customFormat="1" x14ac:dyDescent="0.25">
      <c r="A138" s="9"/>
      <c r="B138" s="76"/>
      <c r="C138" s="9"/>
      <c r="D138" s="77"/>
      <c r="E138" s="78"/>
      <c r="F138" s="78"/>
      <c r="G138" s="78"/>
      <c r="H138" s="78"/>
      <c r="I138" s="78"/>
      <c r="J138" s="78"/>
      <c r="K138" s="78"/>
    </row>
    <row r="139" spans="1:11" s="1" customFormat="1" x14ac:dyDescent="0.25">
      <c r="A139" s="59" t="s">
        <v>158</v>
      </c>
      <c r="B139" s="43"/>
      <c r="C139" s="43"/>
      <c r="D139" s="47"/>
      <c r="E139" s="43"/>
      <c r="F139" s="43"/>
      <c r="G139" s="43"/>
      <c r="H139" s="43"/>
      <c r="I139" s="43"/>
      <c r="J139" s="43"/>
      <c r="K139" s="43"/>
    </row>
    <row r="140" spans="1:11" s="1" customFormat="1" x14ac:dyDescent="0.25">
      <c r="A140" s="11" t="s">
        <v>159</v>
      </c>
      <c r="B140" s="43" t="s">
        <v>160</v>
      </c>
      <c r="C140" s="43" t="s">
        <v>21</v>
      </c>
      <c r="D140" s="47" t="s">
        <v>18</v>
      </c>
      <c r="E140" s="43">
        <v>62000</v>
      </c>
      <c r="F140" s="43">
        <v>1779.4</v>
      </c>
      <c r="G140" s="43">
        <v>3863.04</v>
      </c>
      <c r="H140" s="43">
        <v>1884.8</v>
      </c>
      <c r="I140" s="43">
        <v>25</v>
      </c>
      <c r="J140" s="43">
        <f>SUM(F140:I140)</f>
        <v>7552.2400000000007</v>
      </c>
      <c r="K140" s="43">
        <f>E140-J140</f>
        <v>54447.76</v>
      </c>
    </row>
    <row r="141" spans="1:11" s="1" customFormat="1" x14ac:dyDescent="0.25">
      <c r="A141" s="11" t="s">
        <v>161</v>
      </c>
      <c r="B141" s="43" t="s">
        <v>162</v>
      </c>
      <c r="C141" s="43" t="s">
        <v>163</v>
      </c>
      <c r="D141" s="47" t="s">
        <v>18</v>
      </c>
      <c r="E141" s="43">
        <v>52000</v>
      </c>
      <c r="F141" s="43">
        <v>1492.4</v>
      </c>
      <c r="G141" s="43">
        <v>2136.27</v>
      </c>
      <c r="H141" s="43">
        <v>1580.8</v>
      </c>
      <c r="I141" s="43">
        <v>152.6</v>
      </c>
      <c r="J141" s="43">
        <f>SUM(F141:I141)</f>
        <v>5362.0700000000006</v>
      </c>
      <c r="K141" s="43">
        <f>E141-J141</f>
        <v>46637.93</v>
      </c>
    </row>
    <row r="142" spans="1:11" s="1" customFormat="1" x14ac:dyDescent="0.25">
      <c r="A142" s="11" t="s">
        <v>164</v>
      </c>
      <c r="B142" s="43" t="s">
        <v>162</v>
      </c>
      <c r="C142" s="43" t="s">
        <v>21</v>
      </c>
      <c r="D142" s="47" t="s">
        <v>18</v>
      </c>
      <c r="E142" s="43">
        <v>40000</v>
      </c>
      <c r="F142" s="43">
        <v>1148</v>
      </c>
      <c r="G142" s="43">
        <v>442.65</v>
      </c>
      <c r="H142" s="43">
        <v>1216</v>
      </c>
      <c r="I142" s="43">
        <v>25</v>
      </c>
      <c r="J142" s="43">
        <f t="shared" ref="J142" si="56">SUM(F142:I142)</f>
        <v>2831.65</v>
      </c>
      <c r="K142" s="43">
        <f t="shared" ref="K142" si="57">E142-J142</f>
        <v>37168.35</v>
      </c>
    </row>
    <row r="143" spans="1:11" x14ac:dyDescent="0.25">
      <c r="A143" s="3" t="s">
        <v>27</v>
      </c>
      <c r="B143" s="4">
        <v>3</v>
      </c>
      <c r="C143" s="3"/>
      <c r="D143" s="5"/>
      <c r="E143" s="6">
        <f t="shared" ref="E143:K143" si="58">SUM(E140:E142)</f>
        <v>154000</v>
      </c>
      <c r="F143" s="6">
        <f t="shared" si="58"/>
        <v>4419.8</v>
      </c>
      <c r="G143" s="6">
        <f t="shared" si="58"/>
        <v>6441.9599999999991</v>
      </c>
      <c r="H143" s="6">
        <f t="shared" si="58"/>
        <v>4681.6000000000004</v>
      </c>
      <c r="I143" s="6">
        <f t="shared" si="58"/>
        <v>202.6</v>
      </c>
      <c r="J143" s="6">
        <f t="shared" si="58"/>
        <v>15745.960000000001</v>
      </c>
      <c r="K143" s="6">
        <f t="shared" si="58"/>
        <v>138254.04</v>
      </c>
    </row>
    <row r="144" spans="1:11" s="1" customFormat="1" x14ac:dyDescent="0.25">
      <c r="A144" s="56"/>
      <c r="B144" s="56"/>
      <c r="C144" s="56"/>
      <c r="D144" s="57"/>
      <c r="E144" s="58"/>
      <c r="F144" s="58"/>
      <c r="G144" s="58"/>
      <c r="H144" s="58"/>
      <c r="I144" s="58"/>
      <c r="J144" s="58"/>
      <c r="K144" s="58"/>
    </row>
    <row r="145" spans="1:13" ht="24.75" customHeight="1" x14ac:dyDescent="0.3">
      <c r="A145" s="79" t="s">
        <v>165</v>
      </c>
      <c r="B145" s="14">
        <f>+B16+B21+B25+B30+B35+B39+B43+B52+B56+B68+B76+B96+B102+B109+B115+B119+B123+B129+B137+B143</f>
        <v>76</v>
      </c>
      <c r="C145" s="13"/>
      <c r="D145" s="15"/>
      <c r="E145" s="16">
        <f t="shared" ref="E145:K145" si="59">E16+E21+E25+E30+E35+E39+E43+E52+E56+E68+E76+E96+E102+E109+E115+E119+E123+E129+E137+E143</f>
        <v>3280490.26</v>
      </c>
      <c r="F145" s="16">
        <f t="shared" si="59"/>
        <v>94150.080000000016</v>
      </c>
      <c r="G145" s="16">
        <f t="shared" si="59"/>
        <v>198019.18</v>
      </c>
      <c r="H145" s="16">
        <f t="shared" si="59"/>
        <v>98314.070000000022</v>
      </c>
      <c r="I145" s="16">
        <f t="shared" si="59"/>
        <v>53925.05999999999</v>
      </c>
      <c r="J145" s="16">
        <f t="shared" si="59"/>
        <v>444408.39000000007</v>
      </c>
      <c r="K145" s="16">
        <f t="shared" si="59"/>
        <v>2836081.8700000006</v>
      </c>
    </row>
    <row r="146" spans="1:13" s="85" customFormat="1" x14ac:dyDescent="0.25">
      <c r="A146" s="87"/>
      <c r="B146" s="87"/>
      <c r="C146" s="87"/>
      <c r="D146" s="88"/>
      <c r="E146" s="89"/>
      <c r="F146" s="89"/>
      <c r="G146" s="89"/>
      <c r="H146" s="89"/>
      <c r="I146" s="89"/>
      <c r="J146" s="89"/>
      <c r="K146" s="89"/>
      <c r="L146" s="90"/>
      <c r="M146" s="90"/>
    </row>
    <row r="147" spans="1:13" s="1" customFormat="1" x14ac:dyDescent="0.25">
      <c r="A147" s="21"/>
      <c r="B147" s="21"/>
      <c r="C147" s="21"/>
      <c r="D147" s="22"/>
      <c r="E147" s="23"/>
      <c r="F147" s="23"/>
      <c r="G147" s="23"/>
      <c r="H147" s="23"/>
      <c r="I147" s="23"/>
      <c r="J147" s="23"/>
      <c r="K147" s="23"/>
      <c r="L147" s="19"/>
      <c r="M147" s="19"/>
    </row>
    <row r="148" spans="1:13" s="1" customFormat="1" x14ac:dyDescent="0.25">
      <c r="A148" s="21"/>
      <c r="B148" s="21"/>
      <c r="C148" s="21"/>
      <c r="D148" s="22"/>
      <c r="E148" s="23"/>
      <c r="F148" s="23"/>
      <c r="G148" s="23"/>
      <c r="H148" s="23"/>
      <c r="I148" s="23"/>
      <c r="J148" s="23"/>
      <c r="K148" s="23"/>
      <c r="L148" s="19"/>
      <c r="M148" s="19"/>
    </row>
    <row r="149" spans="1:13" s="1" customFormat="1" ht="21" x14ac:dyDescent="0.35">
      <c r="A149" s="24"/>
      <c r="B149" s="25"/>
      <c r="C149" s="25"/>
      <c r="D149" s="26"/>
      <c r="E149" s="27"/>
      <c r="F149" s="28"/>
      <c r="G149" s="28"/>
      <c r="H149" s="28"/>
      <c r="I149" s="28"/>
      <c r="J149" s="28"/>
      <c r="K149" s="28"/>
      <c r="L149" s="19"/>
      <c r="M149" s="19"/>
    </row>
    <row r="150" spans="1:13" s="24" customFormat="1" ht="21" x14ac:dyDescent="0.35">
      <c r="A150" s="30" t="s">
        <v>166</v>
      </c>
      <c r="B150" s="25"/>
      <c r="C150" s="25"/>
      <c r="D150" s="36"/>
      <c r="E150" s="28"/>
      <c r="F150" s="25"/>
      <c r="G150" s="29"/>
      <c r="H150" s="30"/>
      <c r="I150" s="70"/>
      <c r="J150" s="70"/>
      <c r="K150" s="71"/>
      <c r="L150" s="71"/>
    </row>
    <row r="151" spans="1:13" s="24" customFormat="1" ht="21" x14ac:dyDescent="0.35">
      <c r="A151" s="24" t="s">
        <v>167</v>
      </c>
      <c r="B151" s="25"/>
      <c r="C151" s="25"/>
      <c r="D151" s="37"/>
      <c r="E151" s="25"/>
      <c r="F151" s="25"/>
      <c r="G151" s="29"/>
      <c r="I151" s="70"/>
      <c r="J151" s="70"/>
      <c r="K151" s="20"/>
      <c r="L151" s="20"/>
    </row>
    <row r="152" spans="1:13" s="1" customFormat="1" ht="21" hidden="1" x14ac:dyDescent="0.35">
      <c r="A152" s="91" t="s">
        <v>168</v>
      </c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3" s="1" customFormat="1" hidden="1" x14ac:dyDescent="0.25">
      <c r="A153" s="21"/>
      <c r="B153" s="21"/>
      <c r="C153" s="21"/>
      <c r="D153" s="38"/>
      <c r="E153" s="19"/>
      <c r="F153" s="19"/>
      <c r="G153" s="19"/>
      <c r="H153" s="19"/>
      <c r="I153" s="19"/>
      <c r="J153" s="19"/>
    </row>
    <row r="154" spans="1:13" s="1" customFormat="1" hidden="1" x14ac:dyDescent="0.25">
      <c r="A154" s="21"/>
      <c r="B154" s="21"/>
      <c r="C154" s="21"/>
      <c r="D154" s="38"/>
      <c r="E154" s="19"/>
      <c r="F154" s="19"/>
      <c r="G154" s="19"/>
      <c r="H154" s="19"/>
      <c r="I154" s="19"/>
      <c r="J154" s="19"/>
    </row>
    <row r="155" spans="1:13" s="1" customFormat="1" hidden="1" x14ac:dyDescent="0.25">
      <c r="A155" s="21"/>
      <c r="B155" s="21"/>
      <c r="C155" s="21"/>
      <c r="D155" s="38"/>
      <c r="E155" s="19"/>
      <c r="F155" s="19"/>
      <c r="G155" s="19"/>
      <c r="H155" s="19"/>
      <c r="I155" s="19"/>
      <c r="J155" s="19"/>
    </row>
    <row r="156" spans="1:13" s="1" customFormat="1" x14ac:dyDescent="0.25">
      <c r="A156" s="21"/>
      <c r="B156" s="21"/>
      <c r="C156" s="21"/>
      <c r="D156" s="38"/>
      <c r="E156" s="19"/>
      <c r="F156" s="19"/>
      <c r="G156" s="19"/>
      <c r="H156" s="19"/>
      <c r="I156" s="19"/>
      <c r="J156" s="19"/>
    </row>
    <row r="157" spans="1:13" s="1" customFormat="1" x14ac:dyDescent="0.25">
      <c r="A157" s="21"/>
      <c r="B157" s="21"/>
      <c r="C157" s="21"/>
      <c r="D157" s="22"/>
      <c r="E157" s="23"/>
      <c r="F157" s="23"/>
      <c r="G157" s="23"/>
      <c r="H157" s="23"/>
      <c r="I157" s="23"/>
      <c r="J157" s="23"/>
      <c r="K157" s="23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</row>
    <row r="161" spans="1:11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</row>
    <row r="162" spans="1:11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</row>
    <row r="163" spans="1:11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</row>
    <row r="164" spans="1:11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</row>
    <row r="165" spans="1:11" s="1" customFormat="1" x14ac:dyDescent="0.25">
      <c r="A165" s="21"/>
      <c r="B165" s="21"/>
      <c r="C165" s="21"/>
      <c r="D165" s="22"/>
      <c r="E165" s="23"/>
      <c r="F165" s="23"/>
      <c r="G165" s="23"/>
      <c r="H165" s="23"/>
      <c r="I165" s="23"/>
      <c r="J165" s="23"/>
      <c r="K165" s="23"/>
    </row>
    <row r="166" spans="1:11" s="1" customFormat="1" x14ac:dyDescent="0.25">
      <c r="A166" s="21"/>
      <c r="B166" s="21"/>
      <c r="C166" s="21"/>
      <c r="D166" s="22"/>
      <c r="E166" s="23"/>
      <c r="F166" s="23"/>
      <c r="G166" s="23"/>
      <c r="H166" s="23"/>
      <c r="I166" s="23"/>
      <c r="J166" s="23"/>
      <c r="K166" s="23"/>
    </row>
    <row r="167" spans="1:11" s="1" customFormat="1" x14ac:dyDescent="0.25">
      <c r="A167" s="21"/>
      <c r="B167" s="21"/>
      <c r="C167" s="21"/>
      <c r="D167" s="22"/>
      <c r="E167" s="23"/>
      <c r="F167" s="23"/>
      <c r="G167" s="23"/>
      <c r="H167" s="23"/>
      <c r="I167" s="23"/>
      <c r="J167" s="23"/>
      <c r="K167" s="23"/>
    </row>
    <row r="168" spans="1:11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1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1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1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1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1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1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1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1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27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27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27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27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27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27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27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27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27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27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27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27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27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27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27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9"/>
      <c r="W313" s="9"/>
      <c r="X313" s="9"/>
      <c r="Y313" s="9"/>
      <c r="Z313" s="9"/>
      <c r="AA313" s="9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9"/>
      <c r="W314" s="9"/>
      <c r="X314" s="9"/>
      <c r="Y314" s="9"/>
      <c r="Z314" s="9"/>
      <c r="AA314" s="9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9"/>
      <c r="W315" s="9"/>
      <c r="X315" s="9"/>
      <c r="Y315" s="9"/>
      <c r="Z315" s="9"/>
      <c r="AA315" s="9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9"/>
      <c r="W348" s="9"/>
      <c r="X348" s="9"/>
      <c r="Y348" s="9"/>
      <c r="Z348" s="9"/>
      <c r="AA348" s="9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11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11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11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11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11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11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</row>
    <row r="375" spans="1:11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</row>
    <row r="376" spans="1:11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</row>
    <row r="377" spans="1:11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11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11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11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11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11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11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11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ht="24.75" customHeigh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ht="15.75" x14ac:dyDescent="0.25">
      <c r="A487" s="32"/>
      <c r="B487" s="32"/>
      <c r="C487" s="32"/>
      <c r="D487" s="33"/>
      <c r="E487" s="34"/>
      <c r="F487" s="34"/>
      <c r="G487" s="34"/>
      <c r="H487" s="34"/>
      <c r="I487" s="34"/>
      <c r="J487" s="34"/>
      <c r="K487" s="34"/>
    </row>
    <row r="488" spans="1:11" s="1" customFormat="1" x14ac:dyDescent="0.25">
      <c r="D488" s="35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D489" s="35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D490" s="35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D491" s="35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D492" s="35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D493" s="35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D494" s="35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D495" s="35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D496" s="35"/>
      <c r="E496" s="23"/>
      <c r="F496" s="23"/>
      <c r="G496" s="23"/>
      <c r="H496" s="23"/>
      <c r="I496" s="23"/>
      <c r="J496" s="23"/>
      <c r="K496" s="23"/>
    </row>
    <row r="497" spans="4:11" s="1" customFormat="1" x14ac:dyDescent="0.25">
      <c r="D497" s="35"/>
      <c r="E497" s="23"/>
      <c r="F497" s="23"/>
      <c r="G497" s="23"/>
      <c r="H497" s="23"/>
      <c r="I497" s="23"/>
      <c r="J497" s="23"/>
      <c r="K497" s="23"/>
    </row>
    <row r="498" spans="4:11" s="1" customFormat="1" x14ac:dyDescent="0.25">
      <c r="D498" s="35"/>
      <c r="E498" s="23"/>
      <c r="F498" s="23"/>
      <c r="G498" s="23"/>
      <c r="H498" s="23"/>
      <c r="I498" s="23"/>
      <c r="J498" s="23"/>
      <c r="K498" s="23"/>
    </row>
    <row r="499" spans="4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4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4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4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4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4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4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4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4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4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4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4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4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4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x14ac:dyDescent="0.25">
      <c r="E733" s="12"/>
      <c r="F733" s="12"/>
      <c r="G733" s="12"/>
      <c r="H733" s="12"/>
      <c r="I733" s="12"/>
      <c r="J733" s="12"/>
      <c r="K733" s="12"/>
    </row>
    <row r="734" spans="4:11" x14ac:dyDescent="0.25">
      <c r="E734" s="12"/>
      <c r="F734" s="12"/>
      <c r="G734" s="12"/>
      <c r="H734" s="12"/>
      <c r="I734" s="12"/>
      <c r="J734" s="12"/>
      <c r="K734" s="12"/>
    </row>
    <row r="735" spans="4:11" x14ac:dyDescent="0.25">
      <c r="E735" s="12"/>
      <c r="F735" s="12"/>
      <c r="G735" s="12"/>
      <c r="H735" s="12"/>
      <c r="I735" s="12"/>
      <c r="J735" s="12"/>
      <c r="K735" s="12"/>
    </row>
    <row r="736" spans="4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ht="15" customHeight="1" x14ac:dyDescent="0.25">
      <c r="E947" s="12"/>
      <c r="F947" s="12"/>
      <c r="G947" s="12"/>
      <c r="H947" s="12"/>
      <c r="I947" s="12"/>
      <c r="J947" s="12"/>
      <c r="K947" s="12"/>
    </row>
  </sheetData>
  <mergeCells count="16">
    <mergeCell ref="A152:J152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2024-10-17T14:41:30Z</cp:lastPrinted>
  <dcterms:created xsi:type="dcterms:W3CDTF">2023-11-10T15:26:30Z</dcterms:created>
  <dcterms:modified xsi:type="dcterms:W3CDTF">2024-10-17T14:41:52Z</dcterms:modified>
</cp:coreProperties>
</file>