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X:\TRANSPARENCIA\2024\06.JUNIO\S - FINANZAS\Informes SISACNOC\"/>
    </mc:Choice>
  </mc:AlternateContent>
  <xr:revisionPtr revIDLastSave="0" documentId="8_{C480D54E-65A7-4048-B8EA-0E3D27722D9A}" xr6:coauthVersionLast="47" xr6:coauthVersionMax="47" xr10:uidLastSave="{00000000-0000-0000-0000-000000000000}"/>
  <bookViews>
    <workbookView xWindow="-120" yWindow="-120" windowWidth="20730" windowHeight="11160" xr2:uid="{00000000-000D-0000-FFFF-FFFF00000000}"/>
  </bookViews>
  <sheets>
    <sheet name="NOTAS 30 DE JUNIO 2024" sheetId="14" r:id="rId1"/>
    <sheet name="Hoja1" sheetId="18" state="hidden"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2" i="14" l="1"/>
  <c r="C94" i="14"/>
  <c r="D185" i="14"/>
  <c r="D182" i="14"/>
  <c r="G130" i="18"/>
  <c r="E131" i="18"/>
  <c r="G131" i="18"/>
  <c r="G132" i="18"/>
  <c r="G133" i="18"/>
  <c r="G134" i="18"/>
  <c r="G137" i="18"/>
  <c r="G138" i="18"/>
  <c r="G139" i="18"/>
  <c r="G140" i="18"/>
  <c r="G141" i="18"/>
  <c r="G142" i="18"/>
  <c r="D347" i="18"/>
  <c r="C347" i="18"/>
  <c r="D337" i="18"/>
  <c r="C327" i="18"/>
  <c r="D305" i="18"/>
  <c r="D304" i="18"/>
  <c r="D339" i="18"/>
  <c r="C304" i="18"/>
  <c r="C339" i="18"/>
  <c r="D297" i="18"/>
  <c r="C297" i="18"/>
  <c r="C285" i="18"/>
  <c r="D284" i="18"/>
  <c r="D279" i="18"/>
  <c r="D285" i="18"/>
  <c r="D244" i="18"/>
  <c r="C244" i="18"/>
  <c r="D235" i="18"/>
  <c r="C235" i="18"/>
  <c r="D209" i="18"/>
  <c r="C209" i="18"/>
  <c r="D201" i="18"/>
  <c r="C201" i="18"/>
  <c r="D189" i="18"/>
  <c r="C189" i="18"/>
  <c r="E180" i="18"/>
  <c r="D180" i="18"/>
  <c r="D170" i="18"/>
  <c r="C167" i="18"/>
  <c r="C170" i="18"/>
  <c r="F155" i="18"/>
  <c r="E155" i="18"/>
  <c r="E150" i="18"/>
  <c r="E156" i="18"/>
  <c r="D155" i="18"/>
  <c r="G155" i="18"/>
  <c r="G153" i="18"/>
  <c r="G152" i="18"/>
  <c r="F150" i="18"/>
  <c r="F156" i="18"/>
  <c r="D150" i="18"/>
  <c r="C150" i="18"/>
  <c r="G150" i="18"/>
  <c r="G148" i="18"/>
  <c r="G146" i="18"/>
  <c r="F141" i="18"/>
  <c r="E141" i="18"/>
  <c r="D141" i="18"/>
  <c r="F134" i="18"/>
  <c r="F142" i="18"/>
  <c r="E134" i="18"/>
  <c r="E142" i="18"/>
  <c r="D134" i="18"/>
  <c r="D142" i="18"/>
  <c r="C134" i="18"/>
  <c r="D122" i="18"/>
  <c r="C122" i="18"/>
  <c r="D107" i="18"/>
  <c r="C94" i="18"/>
  <c r="C85" i="18"/>
  <c r="C92" i="18"/>
  <c r="C107" i="18"/>
  <c r="D73" i="18"/>
  <c r="C73" i="18"/>
  <c r="G156" i="18"/>
  <c r="D156" i="18"/>
  <c r="C252" i="14"/>
  <c r="C209" i="14"/>
  <c r="C73" i="14"/>
  <c r="C92" i="14"/>
  <c r="C85" i="14"/>
  <c r="C107" i="14"/>
  <c r="C355" i="14"/>
  <c r="C305" i="14"/>
  <c r="C243" i="14"/>
  <c r="C217" i="14"/>
  <c r="C167" i="14"/>
  <c r="C170" i="14"/>
  <c r="C122" i="14"/>
  <c r="D355" i="14"/>
  <c r="D305" i="14"/>
  <c r="D252" i="14"/>
  <c r="D243" i="14"/>
  <c r="D217" i="14"/>
  <c r="D209" i="14"/>
  <c r="D194" i="14"/>
  <c r="D170" i="14"/>
  <c r="D122" i="14"/>
  <c r="D107" i="14"/>
  <c r="D73" i="14"/>
  <c r="C194" i="14"/>
</calcChain>
</file>

<file path=xl/sharedStrings.xml><?xml version="1.0" encoding="utf-8"?>
<sst xmlns="http://schemas.openxmlformats.org/spreadsheetml/2006/main" count="617" uniqueCount="270">
  <si>
    <t>PRESIDENCIA DE LA REPUBLICA DOMINICANA</t>
  </si>
  <si>
    <t>CONSEJO NACIONAL DE DISCAPACIDAD</t>
  </si>
  <si>
    <t>(VALORES EN RD$)</t>
  </si>
  <si>
    <t xml:space="preserve"> </t>
  </si>
  <si>
    <t>NOTAS  EXPLICATIVAS DE LOS ESTADOS FINANCIEROS</t>
  </si>
  <si>
    <t>CONADIS tiene su domicilio en la calle Proyecto 27 de Febrero No. 12, Miraflores, Santo Domingo, R. D.</t>
  </si>
  <si>
    <t>NOMBRE</t>
  </si>
  <si>
    <t>CARGO</t>
  </si>
  <si>
    <t xml:space="preserve">Lissette Batista                             </t>
  </si>
  <si>
    <t>Encargada Administrativa</t>
  </si>
  <si>
    <t>Encargada de Planificación</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</si>
  <si>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</si>
  <si>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Aquí se detalla todo lo relacionado con las principales políticas contables significativas, aplicadas consistentemente a los períodos sobre los que se informa.</t>
  </si>
  <si>
    <t>Los pasivos son reconocidos cuando se ha recibido el bien o servicio que los genera, independiente del momento en el que se realiza el pago.</t>
  </si>
  <si>
    <t>La depreciación se calcula sobre el monto depreciable, que corresponde al costo de un activo u otro monto que se sustituye por el costo menos su valor residual.</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</si>
  <si>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</si>
  <si>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Alimentos y Bebidas para Humanos</t>
  </si>
  <si>
    <t>Productos de Papel y Carton</t>
  </si>
  <si>
    <t>Articulos de Plasticos</t>
  </si>
  <si>
    <t>Productos de Artes Graficas</t>
  </si>
  <si>
    <t>Total</t>
  </si>
  <si>
    <t>TOTAL</t>
  </si>
  <si>
    <t>Servicios Juridicos</t>
  </si>
  <si>
    <t>Servicios de Alimentacion</t>
  </si>
  <si>
    <t>Papel de Escritorio</t>
  </si>
  <si>
    <t>Libros Revistas y Periodicos</t>
  </si>
  <si>
    <t>Accesorio de Metal</t>
  </si>
  <si>
    <t>Materiales de Limpieza</t>
  </si>
  <si>
    <t>Utiles de Escritorio, Oficina e informatica</t>
  </si>
  <si>
    <t>Productos y Utiles Varios</t>
  </si>
  <si>
    <t xml:space="preserve">Total </t>
  </si>
  <si>
    <t>Viáticos Dentro Pais</t>
  </si>
  <si>
    <t>Utiles de Cocina y Comedor</t>
  </si>
  <si>
    <t>Madera, Corcho y sus Manufacturas</t>
  </si>
  <si>
    <t>Insecticidas, Fumigantes y Otros</t>
  </si>
  <si>
    <t>Material de Limpieza</t>
  </si>
  <si>
    <t>Utiles de Escritorios, Oficina e Informatica</t>
  </si>
  <si>
    <t>Productos Electricos y Afines</t>
  </si>
  <si>
    <t>Nota 7.-EFECTIVO EQUIVALENTE EFECTIVO</t>
  </si>
  <si>
    <t>3.-MONEDA FUNCIONAL Y DE PRESENTACION</t>
  </si>
  <si>
    <t>5.- BASE DE MEDICION</t>
  </si>
  <si>
    <t>CUENTAS POR PAGAR Y COBRAR</t>
  </si>
  <si>
    <t>MOBILIARIOS Y EQUIPOS</t>
  </si>
  <si>
    <t>DEPRECIACION</t>
  </si>
  <si>
    <t>INVENTARIO DISPOSITIVO DE APOYO</t>
  </si>
  <si>
    <t xml:space="preserve">Resultado Neto del Período </t>
  </si>
  <si>
    <t>Compensacion Servicios Seguridad</t>
  </si>
  <si>
    <t>Bono por Desempeño</t>
  </si>
  <si>
    <t>Sueldo  Personal Fijo</t>
  </si>
  <si>
    <t>Transferencias a las ASFL</t>
  </si>
  <si>
    <t xml:space="preserve"> Contadora</t>
  </si>
  <si>
    <t xml:space="preserve">Mercedes Yolanda Pujols </t>
  </si>
  <si>
    <t>Los estados Financieros estan presentados en RD$ pesos dominicanos, que es la moneda de curso legal en República Dominicana y la moneda funcional en el CONADIS</t>
  </si>
  <si>
    <t>4.- USO ESTIMADO DE JUICIO</t>
  </si>
  <si>
    <t>edificio  los cuales fueron valuados mediante tasacion realizada por expertos externos</t>
  </si>
  <si>
    <t>La perdida por deterioro  incluida en estos estados Financieros fue determinada</t>
  </si>
  <si>
    <t>por descargo de activo por deterioro y el mismo no se habia depreciado en su totalidad</t>
  </si>
  <si>
    <t>Fondo de Caja chica</t>
  </si>
  <si>
    <t>Servicios e Catering</t>
  </si>
  <si>
    <t>Articulos de Caucho</t>
  </si>
  <si>
    <t>Gas GPL</t>
  </si>
  <si>
    <t>Productos Quimicos de uso Personal</t>
  </si>
  <si>
    <t>Fumigacs., Lavanderia, Limpieza e Higiene</t>
  </si>
  <si>
    <t>Impuestos, Derechos y Tazas</t>
  </si>
  <si>
    <t>2.-BASE DE PRESENTACION</t>
  </si>
  <si>
    <t>Las partidas de mobiliarios y equipos son medidas al costo de adquisición menos la depreciación acumulada ,  perdida y deterioro</t>
  </si>
  <si>
    <t xml:space="preserve">Susana Elizabeth  Cornielle                </t>
  </si>
  <si>
    <t>Productos Medicinales para uso Humano</t>
  </si>
  <si>
    <t>Utiles Menores, Medicos y Quirúrgicos</t>
  </si>
  <si>
    <t>6.-RESUMEN DE POLITICAS CONTABLES</t>
  </si>
  <si>
    <t>Alimentos y Bebidas para Personas</t>
  </si>
  <si>
    <t xml:space="preserve">Productos de Papel, Cartón e Impresos   </t>
  </si>
  <si>
    <t>utilers Menores Medicos y Quirurgico</t>
  </si>
  <si>
    <t>Servicios Básicos</t>
  </si>
  <si>
    <t>Publicidad, Impresión y Encuadernación</t>
  </si>
  <si>
    <t>Alquileres y Rentas</t>
  </si>
  <si>
    <t>Otras Contrataciones de Servicios</t>
  </si>
  <si>
    <t>Cargos Depreciacion del Periodo</t>
  </si>
  <si>
    <t>RNC</t>
  </si>
  <si>
    <t>WEPSY</t>
  </si>
  <si>
    <t>130-41549-8</t>
  </si>
  <si>
    <t>101-87450-3</t>
  </si>
  <si>
    <t>Seguros Vehiculos Pagados por Anticipados</t>
  </si>
  <si>
    <t>Seguros Incendios y Aliados Pagados por Anticipados</t>
  </si>
  <si>
    <t>Otros</t>
  </si>
  <si>
    <t>Banco  de Reservas Cta Fondo Reponible(Cta. 3140000873)</t>
  </si>
  <si>
    <t xml:space="preserve">Banco de Reservas Cta Donaciones    ( Cta. 09600438806 )                   </t>
  </si>
  <si>
    <t>Estos Estados Financieros  se han preparado sobre la base del costo histórico,  a excepción del terreno y</t>
  </si>
  <si>
    <t>Dilenia De Jesus</t>
  </si>
  <si>
    <t>Encargada de Compras</t>
  </si>
  <si>
    <t>Las subvenciones  fueron transferencia a Las Instituciones  sin Fines de Lucro según detalle</t>
  </si>
  <si>
    <t>Mant y Reparac, Maqs y Equipos Transporte</t>
  </si>
  <si>
    <t>Servicios Mant. Reparac, Desmonte e Instalacion</t>
  </si>
  <si>
    <t>Prendas y Accesorios de Vestir</t>
  </si>
  <si>
    <t>Costo de Adquisicion</t>
  </si>
  <si>
    <t>Saldo al final del periodo</t>
  </si>
  <si>
    <t>Servicios de Informatica y Ssitema Computarizados</t>
  </si>
  <si>
    <t xml:space="preserve">Victor J. Valdez  Rodriguez                          </t>
  </si>
  <si>
    <t>Director  Administrativo y Financiero</t>
  </si>
  <si>
    <t>Productos Forestales</t>
  </si>
  <si>
    <r>
      <t>L</t>
    </r>
    <r>
      <rPr>
        <sz val="10"/>
        <color indexed="8"/>
        <rFont val="Arial"/>
        <family val="2"/>
      </rPr>
      <t>os gastos por concepto de materiales y suministros  en el presente periodo proporcionalmente sigue la trayectoria del pasado periodo,  y dichos  gastos o consumos a  la fecha de corte  se reflejan en las siguientes partidas:</t>
    </r>
  </si>
  <si>
    <t>Productos y Utiles de Defensa y Seguridad</t>
  </si>
  <si>
    <t>Pinturas, Lacas y Barnices</t>
  </si>
  <si>
    <t>Pasaje Gastos de Transportes y Otros</t>
  </si>
  <si>
    <t>Peaje</t>
  </si>
  <si>
    <t>Alquiler Equipos Educacional</t>
  </si>
  <si>
    <t>Alquiler Equipos de Computacion</t>
  </si>
  <si>
    <t>Alquileres  Equipos de Oficina</t>
  </si>
  <si>
    <t>Seguros Bienes Inmueblese Infraestructuras</t>
  </si>
  <si>
    <t>Mant y Reparac, Maqs y Equipos Ofic</t>
  </si>
  <si>
    <t>Mant. Y Reparacion . Equipos de Produccion</t>
  </si>
  <si>
    <t>Eventos Generales</t>
  </si>
  <si>
    <t>Belgica Samila Fernandez</t>
  </si>
  <si>
    <t>Maderas, Corchos y Sus Manufacturas</t>
  </si>
  <si>
    <t>Servicios Tecnicos profesionales</t>
  </si>
  <si>
    <t>Pintura Laca, Barnices y Otros</t>
  </si>
  <si>
    <t xml:space="preserve">                                                                                                                                           </t>
  </si>
  <si>
    <t>EDIFICACIONES Y COMPONENTES</t>
  </si>
  <si>
    <t xml:space="preserve">Retiros  </t>
  </si>
  <si>
    <t>Aporte al Seguro Familiar de Salud</t>
  </si>
  <si>
    <t xml:space="preserve">NOTA 8:  INVENTARIOS </t>
  </si>
  <si>
    <t>EQUIPOS TRANSPORTE Y OTROS</t>
  </si>
  <si>
    <t>SUBVENCIONES Y OTROS PAGOS POR TRANSFERENCIAS</t>
  </si>
  <si>
    <t>SUELDOS, SALARIOS Y BENEFICIOS A EMPLEADOS</t>
  </si>
  <si>
    <t>MOBILIARIOS Y EQUIPOS DE OFICINA</t>
  </si>
  <si>
    <t>Gastos de Depreciacion Propiedad Planta y Equipos e Intangibles es com o sigue</t>
  </si>
  <si>
    <t>Seguros Bienes Muebles Inmuebles</t>
  </si>
  <si>
    <t xml:space="preserve"> TERRENOS </t>
  </si>
  <si>
    <t>Adiciones</t>
  </si>
  <si>
    <t>Un detalle de los Gastos Financieros cuyas partidas estan compuestas por  comisiones bancarias de las cuentas del Fondo Reponible Institucional más la cuenta de Donaciones Para Diferentes Proyectos de la Institucion,  propia de CONADIS con el Banco del Reservas.</t>
  </si>
  <si>
    <t>Licda. Claudia Maria Pimentel Melgen</t>
  </si>
  <si>
    <t>Directora Ejecutiva</t>
  </si>
  <si>
    <t>Johana Altagracia Pimentel</t>
  </si>
  <si>
    <t>Encargado Gestion Humana</t>
  </si>
  <si>
    <t>Encargada Juridica Interina</t>
  </si>
  <si>
    <t>Encargada Financiera Interina</t>
  </si>
  <si>
    <t>Licencias de Informatica</t>
  </si>
  <si>
    <t>PROPIEDAD, PLANTA Y EQUIPOS                                                   2023</t>
  </si>
  <si>
    <t>Sueldo  Temporal Personal Fijo en Cargos de Carrera</t>
  </si>
  <si>
    <t>Sueldo Personal Temporal Eventual</t>
  </si>
  <si>
    <t>Incentivo  Por Rendimiento Individual</t>
  </si>
  <si>
    <t>Vacaciones  No Disfrutadas</t>
  </si>
  <si>
    <t>Sueldo Personal Temporal Contratado</t>
  </si>
  <si>
    <t>Acabados Textiles</t>
  </si>
  <si>
    <t>Llantas y Neumaticos</t>
  </si>
  <si>
    <t>Productos Ferrosos</t>
  </si>
  <si>
    <t>Herramientas Menores</t>
  </si>
  <si>
    <t>Aceites y Grasas</t>
  </si>
  <si>
    <t>Insecticiday y Fumigantes</t>
  </si>
  <si>
    <t>Otros Productos Quimicos</t>
  </si>
  <si>
    <t>Utiles Diversos</t>
  </si>
  <si>
    <t>Accesorios</t>
  </si>
  <si>
    <t>Gasolina</t>
  </si>
  <si>
    <t>Publicidad y Avisos Oficiales</t>
  </si>
  <si>
    <t>Viaticos Fuera del Pais</t>
  </si>
  <si>
    <t>Lbros, Revistas y Periodicos</t>
  </si>
  <si>
    <t>Fletes</t>
  </si>
  <si>
    <t>Alquiler Equipos de Traccion y Elevqcion</t>
  </si>
  <si>
    <t>Otros Alquileres</t>
  </si>
  <si>
    <t>Licencia de Informatica</t>
  </si>
  <si>
    <t>Servicios Especiales de Mant y Reparac</t>
  </si>
  <si>
    <t>COPY SOLUTIONS</t>
  </si>
  <si>
    <t>Encargada de Comunicación</t>
  </si>
  <si>
    <t>Depreciacion Acumulada al Inicio del periodo 2023</t>
  </si>
  <si>
    <t>Bastones blanco</t>
  </si>
  <si>
    <t>Colchones Antiescaras</t>
  </si>
  <si>
    <t>Sillas de Ruedas</t>
  </si>
  <si>
    <t>Descripcion:</t>
  </si>
  <si>
    <t>Dscripcion:</t>
  </si>
  <si>
    <t>Comisiones Bancarias Cta  Fondo Reponible 3140000873</t>
  </si>
  <si>
    <t>Comisiones Bancarias Cta Donaciones          9600438806</t>
  </si>
  <si>
    <t>Nota 10:  PAGOS POR ANTICIPADOS</t>
  </si>
  <si>
    <t>Existe un balance de cuentas por cobrar segun detalle:</t>
  </si>
  <si>
    <t>Nota 9:  CUENTAS POR COBRAR</t>
  </si>
  <si>
    <t>Nota 11</t>
  </si>
  <si>
    <t>NOTA 12- INTANGIBLES</t>
  </si>
  <si>
    <t>Nota 13   CUENTAS POR PAGAR</t>
  </si>
  <si>
    <t>Nota 14: RETENCIONES POR PAGAR</t>
  </si>
  <si>
    <t>NOTA 15 ACTIVOS NETO Y PATRIMONIO</t>
  </si>
  <si>
    <t>Nota.  16: INGRESOS</t>
  </si>
  <si>
    <t>Gastos Donaciones Dispositivos Entregados</t>
  </si>
  <si>
    <t xml:space="preserve">Banco de Reservas Cta Unica del Tesoro  ( Cta. 0100193000 )                   </t>
  </si>
  <si>
    <t>Dpreciacion Mobiliarios y Equipos</t>
  </si>
  <si>
    <t>Depreciacion del Periodo  Edificaciones</t>
  </si>
  <si>
    <t>Depreciacion Equipos de Transporte</t>
  </si>
  <si>
    <t xml:space="preserve">Gastos Amortizacion Intangibles </t>
  </si>
  <si>
    <t>Aporte  al Fondo de Pensiones</t>
  </si>
  <si>
    <t>Aporte al Riesgo Laboral</t>
  </si>
  <si>
    <t>Resultados Acumulados</t>
  </si>
  <si>
    <t>Capital</t>
  </si>
  <si>
    <t>Silvia  Elizabeth Hernandez Almonte</t>
  </si>
  <si>
    <t>Prestaciones Economicas</t>
  </si>
  <si>
    <t>1.-  CONSEJO NACIONAL DE DISCAPACIDAD  (CONADIS) Institucion Sin Fines de Lucro</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</si>
  <si>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</si>
  <si>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Institución que  tiene  por  objeto   velar y garantizar  la igualdad de derechos y la equiparación  de oportunidades a  todas las personas con discapacidad y regula  a las personas morales sin  fines  de lucro, cuyo objeto social sea trabajar para que tengan mejor calidad de vida y que dada  la Necesidad de que en la República Dominicana existiese un instrumento legal que propicie y garantice la integración social, económica y cultural de las personas con discapacidad se crea   la Ley  42-2000, del 30 de Junio del año 2000. la cual fue derogada por la Ley 5-13</t>
  </si>
  <si>
    <t xml:space="preserve">Coordinadora Tecnica </t>
  </si>
  <si>
    <t>AL 30 DE JUNIO 2024 Y  30 DE JUNIO 2023</t>
  </si>
  <si>
    <t>Al 30  de Junio 2024, los Funcionarios Principales del CONADIS son los descrito a continuacion:</t>
  </si>
  <si>
    <t>Ana Luisa Martin Vele</t>
  </si>
  <si>
    <t>Jean Matos</t>
  </si>
  <si>
    <t>Encargado Tecnología de la información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</si>
  <si>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al 30 de junio 2024 y sus notas.</t>
  </si>
  <si>
    <t>El Movimiento de  La Propiedad, Mobiliarios y Equipos y Depreciacion Acumulada al 30 de junio 2024 y 2023 es  como sigue:</t>
  </si>
  <si>
    <t>El balance en las cuentas por pagar al 31/6/2024  es cero  y para el 2023 es como sigue:</t>
  </si>
  <si>
    <t>Al 30 de Junio  del 2024 y 2023   los Gastos por Servicios Personales Resultaron Según Detalle:</t>
  </si>
  <si>
    <t>El renglon de Servicios no Personales  y la Contratacion de servicios  al 30/6/2024 y 2023  se detalla a continuacion:</t>
  </si>
  <si>
    <t>PROPIEDAD, PLANTA Y EQUIPOS                                                   2024</t>
  </si>
  <si>
    <t>Costo</t>
  </si>
  <si>
    <t>Saldo al inicio  del periodo</t>
  </si>
  <si>
    <t>Depreciacion</t>
  </si>
  <si>
    <t>Saldo Inicial</t>
  </si>
  <si>
    <t>Programas de Informatica</t>
  </si>
  <si>
    <t>Saldo al Inicio  del Periodo</t>
  </si>
  <si>
    <t>Amortizacion Acumulada</t>
  </si>
  <si>
    <t>Adiciones del Periodo</t>
  </si>
  <si>
    <t>Amortizacion del Periodo</t>
  </si>
  <si>
    <t>Saldo al Final del Periodo</t>
  </si>
  <si>
    <t>Saldo en Libro al final del periodo</t>
  </si>
  <si>
    <t>Dirsy Esmirna Luna Paredes</t>
  </si>
  <si>
    <t xml:space="preserve">El detalle del efectivo  y su equivalente al  efectivo al 30/6/2024  esta compuesto por las partidas siguientes   en cuentas  </t>
  </si>
  <si>
    <t>De los gastos por concepto de Seguros pagados al 30/6/2024 es la siguiente:</t>
  </si>
  <si>
    <t>Otros Ajustes</t>
  </si>
  <si>
    <t>Ajustes</t>
  </si>
  <si>
    <t xml:space="preserve"> Devolucion Subsidio por Maternidad- SISALRIL-</t>
  </si>
  <si>
    <t>Productos medicinales</t>
  </si>
  <si>
    <t>Repuestos</t>
  </si>
  <si>
    <t xml:space="preserve"> GASTOS DE DEPRECIACION Y AMORTIZACION</t>
  </si>
  <si>
    <t>Servicios de Ingenieria, Arquitectura, Investigac y Analisis</t>
  </si>
  <si>
    <t>Servicios de Capacitacion</t>
  </si>
  <si>
    <t>Otros Prodructos Quimicos Conexos</t>
  </si>
  <si>
    <t>Andadores con Ruedas</t>
  </si>
  <si>
    <t>Andadores Standard</t>
  </si>
  <si>
    <t>Transferencias a Organismos Internacionales</t>
  </si>
  <si>
    <t>Este monto corresponde a activos descargados  en el periodo</t>
  </si>
  <si>
    <t xml:space="preserve">y los mismos  aun no habian sido depreciados en su totalidad. </t>
  </si>
  <si>
    <t>segun copia de reporte de descargo anexa</t>
  </si>
  <si>
    <t>ESTADO DE RENDIMIENTO FINANICERO</t>
  </si>
  <si>
    <t>Transferencias Corrientes del Gobierno de Politica Social de la Presidencia</t>
  </si>
  <si>
    <t>Nota.  17: RECARGO, MULTAS  Y OTROS INGRESOS</t>
  </si>
  <si>
    <t>Este monto corresponde a Ingresos Recibidos de -SISALRIL-</t>
  </si>
  <si>
    <t>Un detalle de los Ingresos por transferencias  al 30 de junio del 2024 y 2023 es como sigue:</t>
  </si>
  <si>
    <r>
      <t>Nota. 18 GASTOS</t>
    </r>
    <r>
      <rPr>
        <b/>
        <sz val="10"/>
        <color indexed="8"/>
        <rFont val="Arial"/>
        <family val="2"/>
      </rPr>
      <t xml:space="preserve">   CORRIENTES:</t>
    </r>
  </si>
  <si>
    <t>Nota  19</t>
  </si>
  <si>
    <t>Nota 20:  MATERIALES Y SUMINISTROS</t>
  </si>
  <si>
    <t>Nota 21:</t>
  </si>
  <si>
    <t>Nota 22: OTROS GASTOS</t>
  </si>
  <si>
    <t>Nota 23 GASTOS FINANCIEROS</t>
  </si>
  <si>
    <t>Nota 24  PERDIDA POR DETERIORO</t>
  </si>
  <si>
    <t xml:space="preserve"> al 30/06/2024 y 2023   es la siguiente:</t>
  </si>
  <si>
    <t xml:space="preserve">                 El detalle de las  partidas del Inventario   de Bienes para Consumo, asi como  el Invenario de Dispositivos de  Apoyo</t>
  </si>
  <si>
    <t>Delta Comercial    RNC 101-01193-9</t>
  </si>
  <si>
    <t>Un detalle de los balance en la cuenta de intangible al 30 de junio 2024 y 2023 es la siguiente</t>
  </si>
  <si>
    <t>PROVEEDOR</t>
  </si>
  <si>
    <t>Un  detalle de Las Retenciones  y acumulaciones por  pagar al 30 de Junio del  2024 y  2023 es según  siguiente detalle:</t>
  </si>
  <si>
    <t xml:space="preserve">Retenciones Impuestos  S/Renta </t>
  </si>
  <si>
    <t>Un detalle  de los balances que componen el patrimonio Institucional</t>
  </si>
  <si>
    <t>PANADERIA Y REPOSTERIA VILLAR HERMANOS</t>
  </si>
  <si>
    <t>101-80180-8</t>
  </si>
  <si>
    <t>MARIA ALTAGRACIA RODRIGUEZ CABRERA</t>
  </si>
  <si>
    <t>101-79474-7</t>
  </si>
  <si>
    <t>OTRAS CUENTAS POR PAGAR</t>
  </si>
  <si>
    <t>Transferencias  de Capital a  Organismos Internacionales</t>
  </si>
  <si>
    <t xml:space="preserve">asi como registro de ajustes segun copia de reporte de descargo  </t>
  </si>
  <si>
    <t>anexa,</t>
  </si>
  <si>
    <t>Ajuste  Diferencias en Registros en transferencias realizadas</t>
  </si>
  <si>
    <t xml:space="preserve">por la Tesoreria y Libramientos ejecutados s/anexos y no </t>
  </si>
  <si>
    <t xml:space="preserve">actualizados en conciliacion de cuentas Banco </t>
  </si>
  <si>
    <t>Las subvenciones  fueron transferencias a Las Instituciones  sin Fines de Lucro según detalle</t>
  </si>
  <si>
    <t>Gastos de Depreciacion Propiedad Planta y Equipos e Intangibles del periodo  es com o sigue:</t>
  </si>
  <si>
    <t>Contadora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</si>
</sst>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_-* #,##0.00\ _P_t_s_-;\-* #,##0.00\ _P_t_s_-;_-* &quot;-&quot;??\ _P_t_s_-;_-@_-"/>
  </numFmts>
  <fonts count="27"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sz val="11"/>
      <color rgb="FF006100"/>
      <name val="Calibri"/>
      <family val="2"/>
      <scheme val="minor"/>
    </font>
    <font>
      <sz val="10"/>
      <name val="Arial"/>
      <family val="2"/>
    </font>
    <font>
      <b/>
      <sz val="10"/>
      <name val="Arial"/>
      <family val="2"/>
    </font>
    <font>
      <sz val="11"/>
      <color theme="1"/>
      <name val="Arial"/>
      <family val="2"/>
    </font>
    <font>
      <sz val="10"/>
      <color theme="1"/>
      <name val="Arial"/>
      <family val="2"/>
    </font>
    <font>
      <b/>
      <sz val="11"/>
      <color theme="3"/>
      <name val="Arial"/>
      <family val="2"/>
    </font>
    <font>
      <b/>
      <sz val="10"/>
      <color theme="1"/>
      <name val="Arial"/>
      <family val="2"/>
    </font>
    <font>
      <b/>
      <sz val="11"/>
      <name val="Arial"/>
      <family val="2"/>
    </font>
    <font>
      <b/>
      <sz val="11"/>
      <color theme="1"/>
      <name val="Arial"/>
      <family val="2"/>
    </font>
    <font>
      <b/>
      <sz val="12"/>
      <color theme="1"/>
      <name val="Arial"/>
      <family val="2"/>
    </font>
    <font>
      <b/>
      <sz val="9"/>
      <color theme="1"/>
      <name val="Arial"/>
      <family val="2"/>
    </font>
    <font>
      <b/>
      <sz val="10"/>
      <color indexed="8"/>
      <name val="Arial"/>
      <family val="2"/>
    </font>
    <font>
      <b/>
      <sz val="10"/>
      <color rgb="FF000000"/>
      <name val="Arial"/>
      <family val="2"/>
    </font>
    <font>
      <sz val="9"/>
      <color theme="1"/>
      <name val="Arial"/>
      <family val="2"/>
    </font>
    <font>
      <sz val="10"/>
      <color rgb="FF000000"/>
      <name val="Arial"/>
      <family val="2"/>
    </font>
    <font>
      <sz val="10"/>
      <color indexed="8"/>
      <name val="Arial"/>
      <family val="2"/>
    </font>
    <font>
      <sz val="10"/>
      <color theme="0" tint="-0.249977111117893"/>
      <name val="Arial"/>
      <family val="2"/>
    </font>
    <font>
      <sz val="9"/>
      <name val="Arial"/>
      <family val="2"/>
    </font>
    <font>
      <sz val="10"/>
      <color theme="1"/>
      <name val="Tahoma"/>
      <family val="2"/>
    </font>
    <font>
      <sz val="12"/>
      <color theme="1"/>
      <name val="Calibri"/>
      <family val="2"/>
      <scheme val="minor"/>
    </font>
    <font>
      <b/>
      <sz val="10"/>
      <color rgb="FFFF0000"/>
      <name val="Arial"/>
      <family val="2"/>
    </font>
    <font>
      <b/>
      <sz val="9"/>
      <name val="Arial"/>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12">
    <border>
      <left/>
      <right/>
      <top/>
      <bottom/>
      <diagonal/>
    </border>
    <border>
      <left/>
      <right/>
      <top/>
      <bottom style="double">
        <color indexed="64"/>
      </bottom>
      <diagonal/>
    </border>
    <border>
      <left/>
      <right/>
      <top style="thin">
        <color indexed="64"/>
      </top>
      <bottom style="double">
        <color indexed="64"/>
      </bottom>
      <diagonal/>
    </border>
    <border>
      <left/>
      <right/>
      <top/>
      <bottom style="thick">
        <color theme="4"/>
      </bottom>
      <diagonal/>
    </border>
    <border>
      <left/>
      <right/>
      <top/>
      <bottom style="thin">
        <color theme="3" tint="0.3999755851924192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s>
  <cellStyleXfs count="1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3" applyNumberFormat="0" applyFill="0" applyAlignment="0" applyProtection="0"/>
    <xf numFmtId="0" fontId="5" fillId="2" borderId="0" applyNumberFormat="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166" fontId="6" fillId="0" borderId="0" applyFon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6" fillId="0" borderId="0"/>
    <xf numFmtId="164" fontId="1" fillId="0" borderId="0" applyFont="0" applyFill="0" applyBorder="0" applyAlignment="0" applyProtection="0"/>
    <xf numFmtId="164" fontId="1" fillId="0" borderId="0" applyFont="0" applyFill="0" applyBorder="0" applyAlignment="0" applyProtection="0"/>
  </cellStyleXfs>
  <cellXfs count="239">
    <xf numFmtId="0" fontId="0" fillId="0" borderId="0" xfId="0"/>
    <xf numFmtId="43" fontId="9" fillId="3" borderId="0" xfId="1" applyFont="1" applyFill="1" applyBorder="1"/>
    <xf numFmtId="43" fontId="11" fillId="3" borderId="2" xfId="1" applyFont="1" applyFill="1" applyBorder="1"/>
    <xf numFmtId="43" fontId="7" fillId="3" borderId="2" xfId="1" applyFont="1" applyFill="1" applyBorder="1" applyAlignment="1">
      <alignment horizontal="left"/>
    </xf>
    <xf numFmtId="43" fontId="25" fillId="0" borderId="0" xfId="1" applyFont="1" applyFill="1" applyBorder="1" applyAlignment="1">
      <alignment horizontal="center" wrapText="1"/>
    </xf>
    <xf numFmtId="0" fontId="11" fillId="0" borderId="0" xfId="0" applyFont="1" applyFill="1" applyBorder="1" applyAlignment="1">
      <alignment horizontal="justify" vertical="center" wrapText="1"/>
    </xf>
    <xf numFmtId="43" fontId="11" fillId="0" borderId="2" xfId="1" applyFont="1" applyFill="1" applyBorder="1" applyAlignment="1">
      <alignment horizontal="right" vertical="center"/>
    </xf>
    <xf numFmtId="0" fontId="11" fillId="0" borderId="0" xfId="0" applyFont="1" applyFill="1" applyBorder="1" applyAlignment="1">
      <alignment horizontal="left" wrapText="1"/>
    </xf>
    <xf numFmtId="43" fontId="21" fillId="0" borderId="0" xfId="1" applyFont="1" applyFill="1" applyBorder="1"/>
    <xf numFmtId="43" fontId="9" fillId="0" borderId="0" xfId="1" applyFont="1" applyFill="1" applyBorder="1"/>
    <xf numFmtId="43" fontId="11" fillId="0" borderId="0" xfId="1" applyFont="1" applyFill="1" applyBorder="1" applyAlignment="1">
      <alignment horizontal="left" wrapText="1"/>
    </xf>
    <xf numFmtId="0" fontId="9" fillId="0" borderId="0" xfId="0" applyFont="1" applyFill="1" applyAlignment="1">
      <alignment horizontal="left" vertical="center"/>
    </xf>
    <xf numFmtId="43" fontId="11" fillId="0" borderId="0" xfId="1" applyFont="1" applyFill="1" applyAlignment="1">
      <alignment horizontal="left" vertical="center"/>
    </xf>
    <xf numFmtId="43" fontId="11" fillId="0" borderId="0" xfId="1" applyFont="1" applyFill="1" applyAlignment="1">
      <alignment horizontal="left" vertical="center" wrapText="1"/>
    </xf>
    <xf numFmtId="0" fontId="11" fillId="0" borderId="0" xfId="0" applyFont="1" applyFill="1" applyAlignment="1">
      <alignment horizontal="left" vertical="center"/>
    </xf>
    <xf numFmtId="12" fontId="7" fillId="0" borderId="0" xfId="1" applyNumberFormat="1" applyFont="1" applyFill="1" applyBorder="1" applyAlignment="1">
      <alignment horizontal="right"/>
    </xf>
    <xf numFmtId="0" fontId="9" fillId="0" borderId="0" xfId="0" applyFont="1" applyFill="1" applyBorder="1" applyAlignment="1">
      <alignment horizontal="justify" vertical="center" wrapText="1"/>
    </xf>
    <xf numFmtId="43" fontId="9" fillId="0" borderId="0" xfId="1" applyFont="1" applyFill="1" applyBorder="1" applyAlignment="1">
      <alignment horizontal="right" vertical="center"/>
    </xf>
    <xf numFmtId="0" fontId="8" fillId="0" borderId="0" xfId="0" applyFont="1" applyFill="1"/>
    <xf numFmtId="43" fontId="8" fillId="0" borderId="0" xfId="1" applyFont="1" applyFill="1"/>
    <xf numFmtId="43" fontId="9" fillId="0" borderId="0" xfId="1" applyFont="1" applyFill="1"/>
    <xf numFmtId="0" fontId="9" fillId="0" borderId="0" xfId="0" applyFont="1" applyFill="1"/>
    <xf numFmtId="0" fontId="7" fillId="0" borderId="0" xfId="0" applyFont="1" applyFill="1" applyBorder="1" applyAlignment="1"/>
    <xf numFmtId="43" fontId="7" fillId="0" borderId="0" xfId="1" applyFont="1" applyFill="1" applyBorder="1" applyAlignment="1"/>
    <xf numFmtId="43" fontId="9" fillId="0" borderId="0" xfId="1" applyFont="1" applyFill="1" applyAlignment="1">
      <alignment wrapText="1"/>
    </xf>
    <xf numFmtId="0" fontId="6" fillId="0" borderId="0" xfId="0" applyFont="1" applyFill="1" applyBorder="1" applyAlignment="1">
      <alignment horizontal="left" wrapText="1"/>
    </xf>
    <xf numFmtId="43" fontId="6" fillId="0" borderId="0" xfId="1" applyFont="1" applyFill="1" applyBorder="1" applyAlignment="1">
      <alignment horizontal="left" wrapText="1"/>
    </xf>
    <xf numFmtId="0" fontId="6" fillId="0" borderId="0" xfId="0" applyFont="1" applyFill="1" applyBorder="1" applyAlignment="1"/>
    <xf numFmtId="43" fontId="6" fillId="0" borderId="0" xfId="1" applyFont="1" applyFill="1" applyBorder="1" applyAlignment="1"/>
    <xf numFmtId="0" fontId="7" fillId="0" borderId="0" xfId="0" applyFont="1" applyFill="1" applyBorder="1" applyAlignment="1">
      <alignment horizontal="left" wrapText="1"/>
    </xf>
    <xf numFmtId="43" fontId="7" fillId="0" borderId="0" xfId="1" applyFont="1" applyFill="1" applyBorder="1" applyAlignment="1">
      <alignment horizontal="left" wrapText="1"/>
    </xf>
    <xf numFmtId="0" fontId="9" fillId="0" borderId="0" xfId="4" applyFont="1" applyFill="1" applyBorder="1" applyAlignment="1">
      <alignment horizontal="left" wrapText="1"/>
    </xf>
    <xf numFmtId="43" fontId="9" fillId="0" borderId="0" xfId="1" applyFont="1" applyFill="1" applyAlignment="1">
      <alignment horizontal="left" vertical="center"/>
    </xf>
    <xf numFmtId="0" fontId="9" fillId="0" borderId="0" xfId="0" applyFont="1" applyFill="1" applyAlignment="1">
      <alignment horizontal="left" vertical="center" wrapText="1"/>
    </xf>
    <xf numFmtId="43" fontId="9" fillId="0" borderId="0" xfId="1" applyFont="1" applyFill="1" applyAlignment="1">
      <alignment horizontal="left" vertical="center" wrapText="1"/>
    </xf>
    <xf numFmtId="0" fontId="7" fillId="0" borderId="0" xfId="0" applyFont="1" applyFill="1" applyBorder="1" applyAlignment="1">
      <alignment wrapText="1"/>
    </xf>
    <xf numFmtId="43" fontId="7" fillId="0" borderId="0" xfId="1" applyFont="1" applyFill="1" applyBorder="1" applyAlignment="1">
      <alignment wrapText="1"/>
    </xf>
    <xf numFmtId="43" fontId="9" fillId="0" borderId="0" xfId="1" applyFont="1" applyFill="1" applyAlignment="1">
      <alignment vertical="center" wrapText="1"/>
    </xf>
    <xf numFmtId="0" fontId="11" fillId="0" borderId="0" xfId="0" applyFont="1" applyFill="1"/>
    <xf numFmtId="43" fontId="11" fillId="0" borderId="0" xfId="1" applyFont="1" applyFill="1"/>
    <xf numFmtId="0" fontId="9" fillId="0" borderId="0" xfId="0" applyFont="1" applyFill="1" applyAlignment="1">
      <alignment vertical="center" wrapText="1"/>
    </xf>
    <xf numFmtId="0" fontId="7" fillId="0" borderId="0" xfId="0" applyFont="1" applyFill="1" applyBorder="1" applyAlignment="1">
      <alignment horizontal="left"/>
    </xf>
    <xf numFmtId="12" fontId="12" fillId="0" borderId="0" xfId="1" applyNumberFormat="1" applyFont="1" applyFill="1" applyBorder="1" applyAlignment="1"/>
    <xf numFmtId="0" fontId="6" fillId="0" borderId="0" xfId="0" applyFont="1" applyFill="1" applyAlignment="1">
      <alignment horizontal="left"/>
    </xf>
    <xf numFmtId="0" fontId="6" fillId="0" borderId="0" xfId="0" applyFont="1" applyFill="1" applyAlignment="1"/>
    <xf numFmtId="43" fontId="11" fillId="0" borderId="2" xfId="1" applyFont="1" applyFill="1" applyBorder="1"/>
    <xf numFmtId="43" fontId="11" fillId="0" borderId="0" xfId="1" applyFont="1" applyFill="1" applyBorder="1"/>
    <xf numFmtId="165" fontId="11" fillId="0" borderId="0" xfId="1" applyNumberFormat="1" applyFont="1" applyFill="1" applyBorder="1"/>
    <xf numFmtId="43" fontId="6" fillId="0" borderId="0" xfId="1" applyFont="1" applyFill="1" applyAlignment="1">
      <alignment horizontal="left"/>
    </xf>
    <xf numFmtId="0" fontId="12" fillId="0" borderId="0" xfId="0" applyFont="1" applyFill="1" applyAlignment="1">
      <alignment horizontal="left"/>
    </xf>
    <xf numFmtId="0" fontId="9" fillId="0" borderId="0" xfId="0" applyFont="1" applyFill="1" applyBorder="1"/>
    <xf numFmtId="0" fontId="6" fillId="0" borderId="0" xfId="0" applyFont="1" applyFill="1" applyBorder="1" applyAlignment="1">
      <alignment horizontal="left"/>
    </xf>
    <xf numFmtId="43" fontId="6" fillId="0" borderId="0" xfId="1" applyFont="1" applyFill="1" applyBorder="1"/>
    <xf numFmtId="165" fontId="9" fillId="0" borderId="0" xfId="1" applyNumberFormat="1" applyFont="1" applyFill="1" applyBorder="1"/>
    <xf numFmtId="0" fontId="26" fillId="0" borderId="0" xfId="0" applyFont="1" applyFill="1" applyAlignment="1">
      <alignment horizontal="left"/>
    </xf>
    <xf numFmtId="0" fontId="22" fillId="0" borderId="0" xfId="0" applyFont="1" applyFill="1" applyAlignment="1">
      <alignment horizontal="left"/>
    </xf>
    <xf numFmtId="0" fontId="7" fillId="0" borderId="0" xfId="0" applyFont="1" applyFill="1" applyAlignment="1">
      <alignment horizontal="left"/>
    </xf>
    <xf numFmtId="0" fontId="9" fillId="0" borderId="0" xfId="0" applyFont="1" applyFill="1" applyBorder="1" applyAlignment="1">
      <alignment horizontal="left" wrapText="1"/>
    </xf>
    <xf numFmtId="43" fontId="9" fillId="0" borderId="1" xfId="1" applyFont="1" applyFill="1" applyBorder="1"/>
    <xf numFmtId="43" fontId="9" fillId="0" borderId="11" xfId="1" applyFont="1" applyFill="1" applyBorder="1"/>
    <xf numFmtId="43" fontId="11" fillId="0" borderId="1" xfId="0" applyNumberFormat="1" applyFont="1" applyFill="1" applyBorder="1"/>
    <xf numFmtId="43" fontId="11" fillId="0" borderId="1" xfId="1" applyFont="1" applyFill="1" applyBorder="1"/>
    <xf numFmtId="43" fontId="11" fillId="0" borderId="0" xfId="0" applyNumberFormat="1" applyFont="1" applyFill="1" applyBorder="1"/>
    <xf numFmtId="43" fontId="6" fillId="0" borderId="0" xfId="1" applyFont="1" applyFill="1" applyBorder="1" applyAlignment="1">
      <alignment horizontal="left"/>
    </xf>
    <xf numFmtId="165" fontId="6" fillId="0" borderId="0" xfId="1" applyNumberFormat="1" applyFont="1" applyFill="1" applyBorder="1" applyAlignment="1">
      <alignment horizontal="left"/>
    </xf>
    <xf numFmtId="43" fontId="7" fillId="0" borderId="9" xfId="1" applyFont="1" applyFill="1" applyBorder="1" applyAlignment="1">
      <alignment horizontal="left" wrapText="1"/>
    </xf>
    <xf numFmtId="165" fontId="7" fillId="0" borderId="10" xfId="1" applyNumberFormat="1" applyFont="1" applyFill="1" applyBorder="1" applyAlignment="1">
      <alignment horizontal="left" wrapText="1"/>
    </xf>
    <xf numFmtId="0" fontId="11" fillId="0" borderId="0" xfId="0" applyFont="1" applyFill="1" applyAlignment="1">
      <alignment wrapText="1"/>
    </xf>
    <xf numFmtId="43" fontId="11" fillId="0" borderId="0" xfId="1" applyFont="1" applyFill="1" applyBorder="1" applyAlignment="1">
      <alignment wrapText="1"/>
    </xf>
    <xf numFmtId="43" fontId="6" fillId="0" borderId="0" xfId="1" applyFont="1" applyFill="1" applyBorder="1" applyAlignment="1">
      <alignment horizontal="left" vertical="center"/>
    </xf>
    <xf numFmtId="4" fontId="9" fillId="0" borderId="0" xfId="0" applyNumberFormat="1" applyFont="1" applyFill="1"/>
    <xf numFmtId="43" fontId="9" fillId="0" borderId="0" xfId="0" applyNumberFormat="1" applyFont="1" applyFill="1"/>
    <xf numFmtId="43" fontId="6" fillId="0" borderId="5" xfId="1" applyFont="1" applyFill="1" applyBorder="1" applyAlignment="1">
      <alignment horizontal="left"/>
    </xf>
    <xf numFmtId="165" fontId="6" fillId="0" borderId="5" xfId="1" applyNumberFormat="1" applyFont="1" applyFill="1" applyBorder="1" applyAlignment="1">
      <alignment horizontal="left"/>
    </xf>
    <xf numFmtId="43" fontId="9" fillId="0" borderId="5" xfId="1" applyFont="1" applyFill="1" applyBorder="1"/>
    <xf numFmtId="43" fontId="7" fillId="0" borderId="0" xfId="1" applyFont="1" applyFill="1" applyBorder="1" applyAlignment="1">
      <alignment horizontal="left"/>
    </xf>
    <xf numFmtId="4" fontId="11" fillId="0" borderId="0" xfId="0" applyNumberFormat="1" applyFont="1" applyFill="1"/>
    <xf numFmtId="4" fontId="9" fillId="0" borderId="0" xfId="0" applyNumberFormat="1" applyFont="1" applyFill="1" applyBorder="1"/>
    <xf numFmtId="43" fontId="7" fillId="0" borderId="5" xfId="1" applyFont="1" applyFill="1" applyBorder="1" applyAlignment="1">
      <alignment horizontal="left"/>
    </xf>
    <xf numFmtId="0" fontId="23" fillId="0" borderId="0" xfId="0" applyFont="1" applyFill="1"/>
    <xf numFmtId="43" fontId="23" fillId="0" borderId="0" xfId="1" applyFont="1" applyFill="1"/>
    <xf numFmtId="0" fontId="23" fillId="0" borderId="0" xfId="0" applyFont="1" applyFill="1" applyBorder="1"/>
    <xf numFmtId="0" fontId="9" fillId="0" borderId="0" xfId="0" applyFont="1" applyFill="1" applyAlignment="1">
      <alignment horizontal="left"/>
    </xf>
    <xf numFmtId="0" fontId="9" fillId="0" borderId="0" xfId="0" applyFont="1" applyFill="1" applyBorder="1" applyAlignment="1">
      <alignment wrapText="1"/>
    </xf>
    <xf numFmtId="164" fontId="11" fillId="0" borderId="0" xfId="0" applyNumberFormat="1" applyFont="1" applyFill="1" applyBorder="1" applyAlignment="1">
      <alignment wrapText="1"/>
    </xf>
    <xf numFmtId="164" fontId="11" fillId="0" borderId="0" xfId="0" applyNumberFormat="1" applyFont="1" applyFill="1" applyBorder="1"/>
    <xf numFmtId="0" fontId="11" fillId="0" borderId="0" xfId="0" applyFont="1" applyFill="1" applyBorder="1" applyAlignment="1">
      <alignment wrapText="1"/>
    </xf>
    <xf numFmtId="0" fontId="24" fillId="0" borderId="0" xfId="0" applyFont="1" applyFill="1" applyBorder="1" applyAlignment="1"/>
    <xf numFmtId="43" fontId="24" fillId="0" borderId="0" xfId="1" applyFont="1" applyFill="1" applyBorder="1" applyAlignment="1"/>
    <xf numFmtId="164" fontId="24" fillId="0" borderId="0" xfId="0" applyNumberFormat="1" applyFont="1" applyFill="1" applyBorder="1" applyAlignment="1"/>
    <xf numFmtId="43" fontId="17" fillId="0" borderId="0" xfId="1" applyFont="1" applyFill="1" applyBorder="1" applyAlignment="1">
      <alignment horizontal="center" wrapText="1"/>
    </xf>
    <xf numFmtId="0" fontId="11" fillId="0" borderId="0" xfId="0" applyFont="1" applyFill="1" applyAlignment="1">
      <alignment horizontal="left" vertical="center" wrapText="1"/>
    </xf>
    <xf numFmtId="43" fontId="7" fillId="0" borderId="0" xfId="1" applyFont="1" applyFill="1" applyAlignment="1">
      <alignment horizontal="center"/>
    </xf>
    <xf numFmtId="0" fontId="9" fillId="0" borderId="0" xfId="0" applyFont="1" applyFill="1" applyBorder="1" applyAlignment="1">
      <alignment horizontal="left" vertical="center" wrapText="1"/>
    </xf>
    <xf numFmtId="43" fontId="9" fillId="0" borderId="0" xfId="1" applyFont="1" applyFill="1" applyBorder="1" applyAlignment="1">
      <alignment horizontal="left" vertical="center" wrapText="1"/>
    </xf>
    <xf numFmtId="43" fontId="11" fillId="0" borderId="0" xfId="1" applyFont="1" applyFill="1" applyBorder="1" applyAlignment="1">
      <alignment horizontal="left" vertical="center" wrapText="1"/>
    </xf>
    <xf numFmtId="43" fontId="11" fillId="0" borderId="2" xfId="1" applyFont="1" applyFill="1" applyBorder="1" applyAlignment="1">
      <alignment horizontal="left" vertical="center" wrapText="1"/>
    </xf>
    <xf numFmtId="0" fontId="18" fillId="0" borderId="0" xfId="0" applyFont="1" applyFill="1" applyBorder="1"/>
    <xf numFmtId="0" fontId="15" fillId="0" borderId="0" xfId="0" applyFont="1" applyFill="1"/>
    <xf numFmtId="43" fontId="15" fillId="0" borderId="0" xfId="1" applyFont="1" applyFill="1" applyBorder="1" applyAlignment="1">
      <alignment horizontal="right"/>
    </xf>
    <xf numFmtId="0" fontId="18" fillId="0" borderId="0" xfId="0" applyFont="1" applyFill="1"/>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43" fontId="11" fillId="0" borderId="2" xfId="1" applyFont="1" applyFill="1" applyBorder="1" applyAlignment="1">
      <alignment horizontal="right"/>
    </xf>
    <xf numFmtId="43" fontId="19" fillId="0" borderId="0" xfId="1" applyFont="1" applyFill="1" applyBorder="1" applyAlignment="1">
      <alignment vertical="center"/>
    </xf>
    <xf numFmtId="0" fontId="19" fillId="0" borderId="0" xfId="0" applyFont="1" applyFill="1" applyBorder="1" applyAlignment="1">
      <alignment horizontal="left" vertical="center" wrapText="1"/>
    </xf>
    <xf numFmtId="0" fontId="11" fillId="0" borderId="0" xfId="0" applyFont="1" applyFill="1" applyBorder="1"/>
    <xf numFmtId="43" fontId="11" fillId="0" borderId="2" xfId="1" applyFont="1" applyFill="1" applyBorder="1" applyAlignment="1">
      <alignment horizontal="left" wrapText="1"/>
    </xf>
    <xf numFmtId="0" fontId="11" fillId="0" borderId="0" xfId="0" applyFont="1" applyFill="1" applyAlignment="1">
      <alignment horizontal="justify" vertical="center" wrapText="1"/>
    </xf>
    <xf numFmtId="0" fontId="20" fillId="0" borderId="0" xfId="0" applyFont="1" applyFill="1" applyAlignment="1">
      <alignment horizontal="left" vertical="center" wrapText="1"/>
    </xf>
    <xf numFmtId="43" fontId="20" fillId="0" borderId="0" xfId="1" applyFont="1" applyFill="1" applyAlignment="1">
      <alignment horizontal="left" vertical="center" wrapText="1"/>
    </xf>
    <xf numFmtId="0" fontId="14" fillId="0" borderId="0" xfId="0" applyFont="1" applyFill="1" applyAlignment="1">
      <alignment vertical="center"/>
    </xf>
    <xf numFmtId="0" fontId="9" fillId="0" borderId="0" xfId="0" applyFont="1" applyFill="1" applyBorder="1" applyAlignment="1">
      <alignment vertical="center"/>
    </xf>
    <xf numFmtId="43" fontId="9" fillId="0" borderId="0" xfId="1" applyFont="1" applyFill="1" applyBorder="1" applyAlignment="1">
      <alignment vertical="center" wrapText="1"/>
    </xf>
    <xf numFmtId="43" fontId="18" fillId="0" borderId="0" xfId="1" applyFont="1" applyFill="1" applyBorder="1"/>
    <xf numFmtId="0" fontId="11" fillId="0" borderId="0" xfId="0" applyFont="1" applyFill="1" applyBorder="1" applyAlignment="1">
      <alignment vertical="center"/>
    </xf>
    <xf numFmtId="43" fontId="11" fillId="0" borderId="0" xfId="1" applyFont="1" applyFill="1" applyBorder="1" applyAlignment="1">
      <alignment horizontal="right" vertical="center" wrapText="1"/>
    </xf>
    <xf numFmtId="43" fontId="11" fillId="0" borderId="0" xfId="1" applyFont="1" applyFill="1" applyAlignment="1">
      <alignment horizontal="justify" vertical="center" wrapText="1"/>
    </xf>
    <xf numFmtId="43" fontId="11" fillId="0" borderId="0" xfId="1" applyFont="1" applyFill="1" applyBorder="1" applyAlignment="1">
      <alignment horizontal="right" vertical="center"/>
    </xf>
    <xf numFmtId="43" fontId="19" fillId="0" borderId="0" xfId="1" applyFont="1" applyFill="1" applyBorder="1" applyAlignment="1">
      <alignment horizontal="right" vertical="center"/>
    </xf>
    <xf numFmtId="0" fontId="0" fillId="0" borderId="0" xfId="0" applyFill="1"/>
    <xf numFmtId="0" fontId="11" fillId="0" borderId="0" xfId="0" applyFont="1" applyFill="1" applyBorder="1" applyAlignment="1">
      <alignment horizontal="left" vertical="center"/>
    </xf>
    <xf numFmtId="0" fontId="11" fillId="0" borderId="0" xfId="0" applyFont="1" applyFill="1" applyAlignment="1">
      <alignment horizontal="left"/>
    </xf>
    <xf numFmtId="43" fontId="13" fillId="0" borderId="2" xfId="1" applyFont="1" applyFill="1" applyBorder="1"/>
    <xf numFmtId="0" fontId="11" fillId="0" borderId="0" xfId="0" applyFont="1" applyFill="1" applyAlignment="1">
      <alignment horizontal="left" wrapText="1"/>
    </xf>
    <xf numFmtId="0" fontId="19" fillId="0" borderId="0" xfId="0" applyFont="1" applyFill="1" applyBorder="1" applyAlignment="1">
      <alignment vertical="center" wrapText="1"/>
    </xf>
    <xf numFmtId="43" fontId="15" fillId="0" borderId="0" xfId="1" applyFont="1" applyFill="1" applyBorder="1"/>
    <xf numFmtId="43" fontId="11" fillId="0" borderId="2" xfId="1" applyFont="1" applyFill="1" applyBorder="1" applyAlignment="1">
      <alignment vertical="center" wrapText="1"/>
    </xf>
    <xf numFmtId="0" fontId="9" fillId="0" borderId="0" xfId="0" applyFont="1" applyFill="1" applyAlignment="1">
      <alignment horizontal="justify" vertical="center"/>
    </xf>
    <xf numFmtId="43" fontId="9" fillId="0" borderId="0" xfId="1" applyFont="1" applyFill="1" applyAlignment="1">
      <alignment horizontal="justify" vertical="center"/>
    </xf>
    <xf numFmtId="43" fontId="13" fillId="0" borderId="0" xfId="1" applyFont="1" applyFill="1" applyBorder="1"/>
    <xf numFmtId="0" fontId="9" fillId="0" borderId="0" xfId="0" applyFont="1" applyFill="1" applyAlignment="1">
      <alignment horizontal="left" vertical="center" wrapText="1"/>
    </xf>
    <xf numFmtId="43" fontId="11" fillId="0" borderId="2" xfId="1" applyFont="1" applyFill="1" applyBorder="1" applyAlignment="1">
      <alignment horizontal="center" vertical="center" wrapText="1"/>
    </xf>
    <xf numFmtId="43" fontId="11" fillId="0" borderId="10" xfId="1" applyFont="1" applyFill="1" applyBorder="1" applyAlignment="1">
      <alignment horizontal="center" wrapText="1"/>
    </xf>
    <xf numFmtId="0" fontId="11" fillId="0" borderId="10" xfId="0" applyFont="1" applyFill="1" applyBorder="1" applyAlignment="1">
      <alignment horizontal="center" wrapText="1"/>
    </xf>
    <xf numFmtId="0" fontId="11" fillId="0" borderId="8" xfId="0" applyFont="1" applyFill="1" applyBorder="1" applyAlignment="1">
      <alignment horizontal="center" wrapText="1"/>
    </xf>
    <xf numFmtId="43" fontId="6" fillId="0" borderId="0" xfId="1" applyFont="1" applyFill="1" applyBorder="1" applyAlignment="1">
      <alignment wrapText="1"/>
    </xf>
    <xf numFmtId="12" fontId="11" fillId="0" borderId="0" xfId="1" applyNumberFormat="1" applyFont="1" applyFill="1" applyBorder="1" applyAlignment="1">
      <alignment horizontal="center" vertical="center" wrapText="1"/>
    </xf>
    <xf numFmtId="165" fontId="7" fillId="0" borderId="0" xfId="1" applyNumberFormat="1" applyFont="1" applyFill="1" applyBorder="1" applyAlignment="1">
      <alignment horizontal="left"/>
    </xf>
    <xf numFmtId="3" fontId="11" fillId="0" borderId="0" xfId="0" applyNumberFormat="1" applyFont="1" applyFill="1"/>
    <xf numFmtId="165" fontId="7" fillId="0" borderId="2" xfId="1" applyNumberFormat="1" applyFont="1" applyFill="1" applyBorder="1" applyAlignment="1">
      <alignment horizontal="left"/>
    </xf>
    <xf numFmtId="165" fontId="11" fillId="0" borderId="2" xfId="1" applyNumberFormat="1" applyFont="1" applyFill="1" applyBorder="1"/>
    <xf numFmtId="3" fontId="11" fillId="0" borderId="2" xfId="0" applyNumberFormat="1" applyFont="1" applyFill="1" applyBorder="1"/>
    <xf numFmtId="4" fontId="11" fillId="0" borderId="0" xfId="0" applyNumberFormat="1" applyFont="1" applyFill="1" applyBorder="1"/>
    <xf numFmtId="165" fontId="7" fillId="0" borderId="7" xfId="1" applyNumberFormat="1" applyFont="1" applyFill="1" applyBorder="1" applyAlignment="1">
      <alignment horizontal="left" wrapText="1"/>
    </xf>
    <xf numFmtId="43" fontId="7" fillId="0" borderId="6" xfId="1" applyFont="1" applyFill="1" applyBorder="1" applyAlignment="1">
      <alignment horizontal="left" wrapText="1"/>
    </xf>
    <xf numFmtId="165" fontId="9" fillId="0" borderId="5" xfId="1" applyNumberFormat="1" applyFont="1" applyFill="1" applyBorder="1"/>
    <xf numFmtId="4" fontId="9" fillId="0" borderId="5" xfId="0" applyNumberFormat="1" applyFont="1" applyFill="1" applyBorder="1"/>
    <xf numFmtId="43" fontId="6" fillId="3" borderId="0" xfId="1" applyFont="1" applyFill="1" applyBorder="1"/>
    <xf numFmtId="43" fontId="9" fillId="3" borderId="0" xfId="1" applyFont="1" applyFill="1" applyBorder="1" applyAlignment="1">
      <alignment horizontal="left" vertical="center" wrapText="1"/>
    </xf>
    <xf numFmtId="43" fontId="19" fillId="3" borderId="0" xfId="1" applyFont="1" applyFill="1" applyBorder="1" applyAlignment="1">
      <alignment vertical="center"/>
    </xf>
    <xf numFmtId="43" fontId="11" fillId="3" borderId="2" xfId="1" applyFont="1" applyFill="1" applyBorder="1" applyAlignment="1">
      <alignment horizontal="left" wrapText="1"/>
    </xf>
    <xf numFmtId="43" fontId="9" fillId="3" borderId="0" xfId="1" applyFont="1" applyFill="1" applyBorder="1" applyAlignment="1">
      <alignment vertical="center" wrapText="1"/>
    </xf>
    <xf numFmtId="0" fontId="9" fillId="0" borderId="0" xfId="0" applyFont="1" applyFill="1" applyAlignment="1">
      <alignment horizontal="left" vertical="center" wrapText="1"/>
    </xf>
    <xf numFmtId="0" fontId="7" fillId="0" borderId="0" xfId="0" applyFont="1" applyFill="1" applyBorder="1" applyAlignment="1">
      <alignment horizontal="left" wrapText="1"/>
    </xf>
    <xf numFmtId="0" fontId="6" fillId="0" borderId="0" xfId="0" applyFont="1" applyFill="1" applyBorder="1" applyAlignment="1">
      <alignment horizontal="left" wrapText="1"/>
    </xf>
    <xf numFmtId="4" fontId="11" fillId="3" borderId="2" xfId="0" applyNumberFormat="1" applyFont="1" applyFill="1" applyBorder="1"/>
    <xf numFmtId="43" fontId="12" fillId="0" borderId="2" xfId="1" applyNumberFormat="1" applyFont="1" applyFill="1" applyBorder="1" applyAlignment="1"/>
    <xf numFmtId="0" fontId="0" fillId="0" borderId="0" xfId="0"/>
    <xf numFmtId="43" fontId="11" fillId="3" borderId="2" xfId="1" applyFont="1" applyFill="1" applyBorder="1"/>
    <xf numFmtId="43" fontId="7" fillId="3" borderId="2" xfId="1" applyFont="1" applyFill="1" applyBorder="1" applyAlignment="1">
      <alignment horizontal="left"/>
    </xf>
    <xf numFmtId="43" fontId="9" fillId="0" borderId="0" xfId="1" applyFont="1" applyFill="1" applyBorder="1"/>
    <xf numFmtId="43" fontId="9" fillId="0" borderId="0" xfId="1" applyFont="1" applyFill="1"/>
    <xf numFmtId="0" fontId="9" fillId="0" borderId="0" xfId="0" applyFont="1" applyFill="1"/>
    <xf numFmtId="0" fontId="7" fillId="0" borderId="0" xfId="0" applyFont="1" applyFill="1" applyBorder="1" applyAlignment="1">
      <alignment horizontal="left" wrapText="1"/>
    </xf>
    <xf numFmtId="0" fontId="11" fillId="0" borderId="0" xfId="0" applyFont="1" applyFill="1"/>
    <xf numFmtId="43" fontId="11" fillId="0" borderId="0" xfId="1" applyFont="1" applyFill="1"/>
    <xf numFmtId="0" fontId="7" fillId="0" borderId="0" xfId="0" applyFont="1" applyFill="1" applyBorder="1" applyAlignment="1">
      <alignment horizontal="left"/>
    </xf>
    <xf numFmtId="43" fontId="11" fillId="0" borderId="0" xfId="1" applyFont="1" applyFill="1" applyBorder="1"/>
    <xf numFmtId="0" fontId="6" fillId="0" borderId="0" xfId="0" applyFont="1" applyFill="1" applyBorder="1" applyAlignment="1">
      <alignment horizontal="left"/>
    </xf>
    <xf numFmtId="0" fontId="7" fillId="0" borderId="0" xfId="0" applyFont="1" applyFill="1" applyAlignment="1">
      <alignment horizontal="left"/>
    </xf>
    <xf numFmtId="43" fontId="6" fillId="0" borderId="0" xfId="1" applyFont="1" applyFill="1" applyBorder="1" applyAlignment="1">
      <alignment horizontal="left"/>
    </xf>
    <xf numFmtId="165" fontId="6" fillId="0" borderId="0" xfId="1" applyNumberFormat="1" applyFont="1" applyFill="1" applyBorder="1" applyAlignment="1">
      <alignment horizontal="left"/>
    </xf>
    <xf numFmtId="43" fontId="7" fillId="0" borderId="9" xfId="1" applyFont="1" applyFill="1" applyBorder="1" applyAlignment="1">
      <alignment horizontal="left" wrapText="1"/>
    </xf>
    <xf numFmtId="165" fontId="7" fillId="0" borderId="10" xfId="1" applyNumberFormat="1" applyFont="1" applyFill="1" applyBorder="1" applyAlignment="1">
      <alignment horizontal="left" wrapText="1"/>
    </xf>
    <xf numFmtId="43" fontId="11" fillId="0" borderId="0" xfId="1" applyFont="1" applyFill="1" applyBorder="1" applyAlignment="1">
      <alignment wrapText="1"/>
    </xf>
    <xf numFmtId="43" fontId="6" fillId="0" borderId="0" xfId="1" applyFont="1" applyFill="1" applyBorder="1" applyAlignment="1">
      <alignment horizontal="left" vertical="center"/>
    </xf>
    <xf numFmtId="4" fontId="9" fillId="0" borderId="0" xfId="0" applyNumberFormat="1" applyFont="1" applyFill="1"/>
    <xf numFmtId="43" fontId="9" fillId="0" borderId="0" xfId="0" applyNumberFormat="1" applyFont="1" applyFill="1"/>
    <xf numFmtId="43" fontId="6" fillId="0" borderId="5" xfId="1" applyFont="1" applyFill="1" applyBorder="1" applyAlignment="1">
      <alignment horizontal="left"/>
    </xf>
    <xf numFmtId="165" fontId="6" fillId="0" borderId="5" xfId="1" applyNumberFormat="1" applyFont="1" applyFill="1" applyBorder="1" applyAlignment="1">
      <alignment horizontal="left"/>
    </xf>
    <xf numFmtId="43" fontId="9" fillId="0" borderId="5" xfId="1" applyFont="1" applyFill="1" applyBorder="1"/>
    <xf numFmtId="43" fontId="7" fillId="0" borderId="0" xfId="1" applyFont="1" applyFill="1" applyBorder="1" applyAlignment="1">
      <alignment horizontal="left"/>
    </xf>
    <xf numFmtId="4" fontId="11" fillId="0" borderId="0" xfId="0" applyNumberFormat="1" applyFont="1" applyFill="1"/>
    <xf numFmtId="4" fontId="9" fillId="0" borderId="0" xfId="0" applyNumberFormat="1" applyFont="1" applyFill="1" applyBorder="1"/>
    <xf numFmtId="43" fontId="7" fillId="0" borderId="5" xfId="1" applyFont="1" applyFill="1" applyBorder="1" applyAlignment="1">
      <alignment horizontal="left"/>
    </xf>
    <xf numFmtId="164" fontId="11" fillId="0" borderId="0" xfId="0" applyNumberFormat="1" applyFont="1" applyFill="1" applyBorder="1" applyAlignment="1">
      <alignment wrapText="1"/>
    </xf>
    <xf numFmtId="164" fontId="11" fillId="0" borderId="0" xfId="0" applyNumberFormat="1" applyFont="1" applyFill="1" applyBorder="1"/>
    <xf numFmtId="0" fontId="11" fillId="0" borderId="0" xfId="0" applyFont="1" applyFill="1" applyBorder="1" applyAlignment="1">
      <alignment wrapText="1"/>
    </xf>
    <xf numFmtId="43" fontId="11" fillId="0" borderId="10" xfId="1" applyFont="1" applyFill="1" applyBorder="1" applyAlignment="1">
      <alignment horizontal="center" wrapText="1"/>
    </xf>
    <xf numFmtId="0" fontId="11" fillId="0" borderId="10" xfId="0" applyFont="1" applyFill="1" applyBorder="1" applyAlignment="1">
      <alignment horizontal="center" wrapText="1"/>
    </xf>
    <xf numFmtId="0" fontId="11" fillId="0" borderId="8" xfId="0" applyFont="1" applyFill="1" applyBorder="1" applyAlignment="1">
      <alignment horizontal="center" wrapText="1"/>
    </xf>
    <xf numFmtId="165" fontId="7" fillId="0" borderId="0" xfId="1" applyNumberFormat="1" applyFont="1" applyFill="1" applyBorder="1" applyAlignment="1">
      <alignment horizontal="left"/>
    </xf>
    <xf numFmtId="3" fontId="11" fillId="0" borderId="0" xfId="0" applyNumberFormat="1" applyFont="1" applyFill="1"/>
    <xf numFmtId="165" fontId="7" fillId="0" borderId="2" xfId="1" applyNumberFormat="1" applyFont="1" applyFill="1" applyBorder="1" applyAlignment="1">
      <alignment horizontal="left"/>
    </xf>
    <xf numFmtId="165" fontId="11" fillId="0" borderId="2" xfId="1" applyNumberFormat="1" applyFont="1" applyFill="1" applyBorder="1"/>
    <xf numFmtId="3" fontId="11" fillId="0" borderId="2" xfId="0" applyNumberFormat="1" applyFont="1" applyFill="1" applyBorder="1"/>
    <xf numFmtId="4" fontId="11" fillId="0" borderId="0" xfId="0" applyNumberFormat="1" applyFont="1" applyFill="1" applyBorder="1"/>
    <xf numFmtId="165" fontId="7" fillId="0" borderId="7" xfId="1" applyNumberFormat="1" applyFont="1" applyFill="1" applyBorder="1" applyAlignment="1">
      <alignment horizontal="left" wrapText="1"/>
    </xf>
    <xf numFmtId="43" fontId="7" fillId="0" borderId="6" xfId="1" applyFont="1" applyFill="1" applyBorder="1" applyAlignment="1">
      <alignment horizontal="left" wrapText="1"/>
    </xf>
    <xf numFmtId="165" fontId="9" fillId="0" borderId="5" xfId="1" applyNumberFormat="1" applyFont="1" applyFill="1" applyBorder="1"/>
    <xf numFmtId="4" fontId="9" fillId="0" borderId="5" xfId="0" applyNumberFormat="1" applyFont="1" applyFill="1" applyBorder="1"/>
    <xf numFmtId="4" fontId="11" fillId="3" borderId="2" xfId="0" applyNumberFormat="1" applyFont="1" applyFill="1" applyBorder="1"/>
    <xf numFmtId="0" fontId="0" fillId="0" borderId="0" xfId="0"/>
    <xf numFmtId="43" fontId="11" fillId="0" borderId="2" xfId="1" applyFont="1" applyFill="1" applyBorder="1" applyAlignment="1">
      <alignment horizontal="right" vertical="center"/>
    </xf>
    <xf numFmtId="43" fontId="9" fillId="0" borderId="0" xfId="1" applyFont="1" applyFill="1" applyBorder="1"/>
    <xf numFmtId="43" fontId="11" fillId="0" borderId="0" xfId="1" applyFont="1" applyFill="1" applyBorder="1" applyAlignment="1">
      <alignment horizontal="left" wrapText="1"/>
    </xf>
    <xf numFmtId="12" fontId="7" fillId="0" borderId="0" xfId="1" applyNumberFormat="1" applyFont="1" applyFill="1" applyBorder="1" applyAlignment="1">
      <alignment horizontal="right"/>
    </xf>
    <xf numFmtId="43" fontId="9" fillId="0" borderId="0" xfId="1" applyFont="1" applyFill="1"/>
    <xf numFmtId="0" fontId="9" fillId="0" borderId="0" xfId="0" applyFont="1" applyFill="1"/>
    <xf numFmtId="0" fontId="11" fillId="0" borderId="0" xfId="0" applyFont="1" applyFill="1"/>
    <xf numFmtId="0" fontId="9" fillId="0" borderId="0" xfId="0" applyFont="1" applyFill="1" applyBorder="1"/>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43" fontId="11" fillId="0" borderId="0" xfId="1" applyFont="1" applyFill="1" applyBorder="1" applyAlignment="1">
      <alignment horizontal="right" vertical="center"/>
    </xf>
    <xf numFmtId="43" fontId="19" fillId="0" borderId="0" xfId="1" applyFont="1" applyFill="1" applyBorder="1" applyAlignment="1">
      <alignment horizontal="right" vertical="center"/>
    </xf>
    <xf numFmtId="0" fontId="11" fillId="0" borderId="0" xfId="0" applyFont="1" applyFill="1" applyAlignment="1">
      <alignment horizontal="left" wrapText="1"/>
    </xf>
    <xf numFmtId="0" fontId="19" fillId="0" borderId="0" xfId="0" applyFont="1" applyFill="1" applyBorder="1" applyAlignment="1">
      <alignment vertical="center" wrapText="1"/>
    </xf>
    <xf numFmtId="0" fontId="11" fillId="0" borderId="0" xfId="0" applyFont="1" applyFill="1" applyBorder="1" applyAlignment="1">
      <alignment horizontal="left" wrapText="1"/>
    </xf>
    <xf numFmtId="43" fontId="9" fillId="0" borderId="0" xfId="1" applyFont="1" applyFill="1" applyBorder="1"/>
    <xf numFmtId="43" fontId="11" fillId="0" borderId="0" xfId="1" applyFont="1" applyFill="1" applyBorder="1" applyAlignment="1">
      <alignment horizontal="left" wrapText="1"/>
    </xf>
    <xf numFmtId="12" fontId="7" fillId="0" borderId="0" xfId="1" applyNumberFormat="1" applyFont="1" applyFill="1" applyBorder="1" applyAlignment="1">
      <alignment horizontal="right"/>
    </xf>
    <xf numFmtId="0" fontId="11" fillId="0" borderId="0" xfId="0" applyFont="1" applyFill="1"/>
    <xf numFmtId="0" fontId="9" fillId="0" borderId="0" xfId="0" applyFont="1" applyFill="1" applyBorder="1"/>
    <xf numFmtId="0" fontId="11" fillId="0" borderId="0" xfId="0" applyFont="1" applyFill="1" applyAlignment="1">
      <alignment horizontal="left" vertical="center" wrapText="1"/>
    </xf>
    <xf numFmtId="0" fontId="9" fillId="0" borderId="0" xfId="0" applyFont="1" applyFill="1" applyBorder="1" applyAlignment="1">
      <alignment vertical="center" wrapText="1"/>
    </xf>
    <xf numFmtId="43" fontId="11" fillId="0" borderId="2" xfId="1" applyFont="1" applyFill="1" applyBorder="1" applyAlignment="1">
      <alignment horizontal="left" wrapText="1"/>
    </xf>
    <xf numFmtId="43" fontId="19" fillId="0" borderId="0" xfId="1" applyFont="1" applyFill="1" applyBorder="1" applyAlignment="1">
      <alignment horizontal="right" vertical="center"/>
    </xf>
    <xf numFmtId="0" fontId="9" fillId="0" borderId="0" xfId="0" applyFont="1" applyFill="1" applyAlignment="1">
      <alignment horizontal="left" vertical="center" wrapText="1"/>
    </xf>
    <xf numFmtId="0" fontId="7" fillId="0" borderId="0" xfId="0" applyFont="1" applyFill="1" applyBorder="1" applyAlignment="1">
      <alignment horizontal="left" wrapText="1"/>
    </xf>
    <xf numFmtId="0" fontId="10" fillId="0" borderId="0" xfId="2" applyFont="1" applyFill="1" applyAlignment="1">
      <alignment horizontal="center"/>
    </xf>
    <xf numFmtId="0" fontId="10" fillId="0" borderId="0" xfId="3" applyFont="1" applyFill="1" applyBorder="1" applyAlignment="1">
      <alignment horizontal="center"/>
    </xf>
    <xf numFmtId="0" fontId="10" fillId="0" borderId="4" xfId="3" applyFont="1" applyFill="1" applyBorder="1" applyAlignment="1">
      <alignment horizontal="center"/>
    </xf>
    <xf numFmtId="0" fontId="6" fillId="0" borderId="0" xfId="0" applyFont="1" applyFill="1" applyBorder="1" applyAlignment="1">
      <alignment horizontal="left" wrapText="1"/>
    </xf>
    <xf numFmtId="0" fontId="9" fillId="0" borderId="0" xfId="0" applyFont="1" applyFill="1" applyAlignment="1">
      <alignment horizontal="left" wrapText="1"/>
    </xf>
    <xf numFmtId="0" fontId="6" fillId="0" borderId="0" xfId="0" applyFont="1" applyFill="1" applyAlignment="1">
      <alignment horizontal="left" wrapText="1"/>
    </xf>
    <xf numFmtId="0" fontId="6" fillId="0" borderId="0" xfId="0" applyFont="1" applyFill="1" applyBorder="1" applyAlignment="1">
      <alignment horizontal="left" vertical="center" wrapText="1"/>
    </xf>
    <xf numFmtId="0" fontId="6" fillId="0" borderId="0" xfId="0" applyFont="1" applyFill="1" applyBorder="1" applyAlignment="1">
      <alignment wrapText="1"/>
    </xf>
  </cellXfs>
  <cellStyles count="13">
    <cellStyle name="Bueno" xfId="4" builtinId="26"/>
    <cellStyle name="Encabezado 1" xfId="3" builtinId="16"/>
    <cellStyle name="Millares" xfId="1" builtinId="3"/>
    <cellStyle name="Millares 2 2" xfId="7" xr:uid="{00000000-0005-0000-0000-000003000000}"/>
    <cellStyle name="Millares 4" xfId="9" xr:uid="{00000000-0005-0000-0000-000004000000}"/>
    <cellStyle name="Millares 4 2" xfId="12" xr:uid="{00000000-0005-0000-0000-000005000000}"/>
    <cellStyle name="Millares 5" xfId="5" xr:uid="{00000000-0005-0000-0000-000006000000}"/>
    <cellStyle name="Millares 5 2" xfId="11" xr:uid="{00000000-0005-0000-0000-000007000000}"/>
    <cellStyle name="Normal" xfId="0" builtinId="0"/>
    <cellStyle name="Normal 3" xfId="10" xr:uid="{00000000-0005-0000-0000-000009000000}"/>
    <cellStyle name="Title 2" xfId="8" xr:uid="{00000000-0005-0000-0000-00000A000000}"/>
    <cellStyle name="Título" xfId="2" builtinId="15"/>
    <cellStyle name="Título 4"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8969D.D9441820"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8969D.D9441820" TargetMode="External"/><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478633</xdr:colOff>
      <xdr:row>2</xdr:row>
      <xdr:rowOff>127567</xdr:rowOff>
    </xdr:from>
    <xdr:to>
      <xdr:col>4</xdr:col>
      <xdr:colOff>25874</xdr:colOff>
      <xdr:row>5</xdr:row>
      <xdr:rowOff>144576</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5329" y="527277"/>
          <a:ext cx="720857" cy="578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382701</xdr:colOff>
      <xdr:row>2</xdr:row>
      <xdr:rowOff>8504</xdr:rowOff>
    </xdr:from>
    <xdr:to>
      <xdr:col>1</xdr:col>
      <xdr:colOff>773906</xdr:colOff>
      <xdr:row>5</xdr:row>
      <xdr:rowOff>97801</xdr:rowOff>
    </xdr:to>
    <xdr:pic>
      <xdr:nvPicPr>
        <xdr:cNvPr id="5" name="Imagen 2" descr="cid:image001.png@01D8969D.D944182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2701" y="408214"/>
          <a:ext cx="918482" cy="650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478633</xdr:colOff>
      <xdr:row>2</xdr:row>
      <xdr:rowOff>127567</xdr:rowOff>
    </xdr:from>
    <xdr:to>
      <xdr:col>3</xdr:col>
      <xdr:colOff>1199490</xdr:colOff>
      <xdr:row>5</xdr:row>
      <xdr:rowOff>144576</xdr:rowOff>
    </xdr:to>
    <xdr:pic>
      <xdr:nvPicPr>
        <xdr:cNvPr id="2"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8883" y="527617"/>
          <a:ext cx="720857" cy="588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382701</xdr:colOff>
      <xdr:row>2</xdr:row>
      <xdr:rowOff>8504</xdr:rowOff>
    </xdr:from>
    <xdr:to>
      <xdr:col>1</xdr:col>
      <xdr:colOff>773906</xdr:colOff>
      <xdr:row>5</xdr:row>
      <xdr:rowOff>97801</xdr:rowOff>
    </xdr:to>
    <xdr:pic>
      <xdr:nvPicPr>
        <xdr:cNvPr id="3" name="Imagen 2" descr="cid:image001.png@01D8969D.D9441820">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2701" y="408554"/>
          <a:ext cx="915080" cy="660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M447"/>
  <sheetViews>
    <sheetView tabSelected="1" zoomScale="112" zoomScaleNormal="112" workbookViewId="0">
      <selection activeCell="I133" sqref="I133"/>
    </sheetView>
  </sheetViews>
  <sheetFormatPr baseColWidth="10" defaultRowHeight="12.75" x14ac:dyDescent="0.2"/>
  <cols>
    <col min="1" max="1" width="3" style="21" customWidth="1"/>
    <col min="2" max="2" width="54.42578125" style="21" customWidth="1"/>
    <col min="3" max="3" width="15.7109375" style="20" customWidth="1"/>
    <col min="4" max="4" width="17.5703125" style="20" customWidth="1"/>
    <col min="5" max="5" width="19.85546875" style="21" customWidth="1"/>
    <col min="6" max="6" width="13.7109375" style="21" customWidth="1"/>
    <col min="7" max="7" width="15.7109375" style="21" customWidth="1"/>
    <col min="8" max="231" width="11.42578125" style="21"/>
    <col min="232" max="232" width="2.7109375" style="21" customWidth="1"/>
    <col min="233" max="233" width="47.5703125" style="21" customWidth="1"/>
    <col min="234" max="234" width="17" style="21" customWidth="1"/>
    <col min="235" max="235" width="14" style="21" customWidth="1"/>
    <col min="236" max="236" width="15.7109375" style="21" customWidth="1"/>
    <col min="237" max="237" width="11.42578125" style="21"/>
    <col min="238" max="238" width="15" style="21" customWidth="1"/>
    <col min="239" max="487" width="11.42578125" style="21"/>
    <col min="488" max="488" width="2.7109375" style="21" customWidth="1"/>
    <col min="489" max="489" width="47.5703125" style="21" customWidth="1"/>
    <col min="490" max="490" width="17" style="21" customWidth="1"/>
    <col min="491" max="491" width="14" style="21" customWidth="1"/>
    <col min="492" max="492" width="15.7109375" style="21" customWidth="1"/>
    <col min="493" max="493" width="11.42578125" style="21"/>
    <col min="494" max="494" width="15" style="21" customWidth="1"/>
    <col min="495" max="743" width="11.42578125" style="21"/>
    <col min="744" max="744" width="2.7109375" style="21" customWidth="1"/>
    <col min="745" max="745" width="47.5703125" style="21" customWidth="1"/>
    <col min="746" max="746" width="17" style="21" customWidth="1"/>
    <col min="747" max="747" width="14" style="21" customWidth="1"/>
    <col min="748" max="748" width="15.7109375" style="21" customWidth="1"/>
    <col min="749" max="749" width="11.42578125" style="21"/>
    <col min="750" max="750" width="15" style="21" customWidth="1"/>
    <col min="751" max="999" width="11.42578125" style="21"/>
    <col min="1000" max="1000" width="2.7109375" style="21" customWidth="1"/>
    <col min="1001" max="1001" width="47.5703125" style="21" customWidth="1"/>
    <col min="1002" max="1002" width="17" style="21" customWidth="1"/>
    <col min="1003" max="1003" width="14" style="21" customWidth="1"/>
    <col min="1004" max="1004" width="15.7109375" style="21" customWidth="1"/>
    <col min="1005" max="1005" width="11.42578125" style="21"/>
    <col min="1006" max="1006" width="15" style="21" customWidth="1"/>
    <col min="1007" max="1255" width="11.42578125" style="21"/>
    <col min="1256" max="1256" width="2.7109375" style="21" customWidth="1"/>
    <col min="1257" max="1257" width="47.5703125" style="21" customWidth="1"/>
    <col min="1258" max="1258" width="17" style="21" customWidth="1"/>
    <col min="1259" max="1259" width="14" style="21" customWidth="1"/>
    <col min="1260" max="1260" width="15.7109375" style="21" customWidth="1"/>
    <col min="1261" max="1261" width="11.42578125" style="21"/>
    <col min="1262" max="1262" width="15" style="21" customWidth="1"/>
    <col min="1263" max="1511" width="11.42578125" style="21"/>
    <col min="1512" max="1512" width="2.7109375" style="21" customWidth="1"/>
    <col min="1513" max="1513" width="47.5703125" style="21" customWidth="1"/>
    <col min="1514" max="1514" width="17" style="21" customWidth="1"/>
    <col min="1515" max="1515" width="14" style="21" customWidth="1"/>
    <col min="1516" max="1516" width="15.7109375" style="21" customWidth="1"/>
    <col min="1517" max="1517" width="11.42578125" style="21"/>
    <col min="1518" max="1518" width="15" style="21" customWidth="1"/>
    <col min="1519" max="1767" width="11.42578125" style="21"/>
    <col min="1768" max="1768" width="2.7109375" style="21" customWidth="1"/>
    <col min="1769" max="1769" width="47.5703125" style="21" customWidth="1"/>
    <col min="1770" max="1770" width="17" style="21" customWidth="1"/>
    <col min="1771" max="1771" width="14" style="21" customWidth="1"/>
    <col min="1772" max="1772" width="15.7109375" style="21" customWidth="1"/>
    <col min="1773" max="1773" width="11.42578125" style="21"/>
    <col min="1774" max="1774" width="15" style="21" customWidth="1"/>
    <col min="1775" max="2023" width="11.42578125" style="21"/>
    <col min="2024" max="2024" width="2.7109375" style="21" customWidth="1"/>
    <col min="2025" max="2025" width="47.5703125" style="21" customWidth="1"/>
    <col min="2026" max="2026" width="17" style="21" customWidth="1"/>
    <col min="2027" max="2027" width="14" style="21" customWidth="1"/>
    <col min="2028" max="2028" width="15.7109375" style="21" customWidth="1"/>
    <col min="2029" max="2029" width="11.42578125" style="21"/>
    <col min="2030" max="2030" width="15" style="21" customWidth="1"/>
    <col min="2031" max="2279" width="11.42578125" style="21"/>
    <col min="2280" max="2280" width="2.7109375" style="21" customWidth="1"/>
    <col min="2281" max="2281" width="47.5703125" style="21" customWidth="1"/>
    <col min="2282" max="2282" width="17" style="21" customWidth="1"/>
    <col min="2283" max="2283" width="14" style="21" customWidth="1"/>
    <col min="2284" max="2284" width="15.7109375" style="21" customWidth="1"/>
    <col min="2285" max="2285" width="11.42578125" style="21"/>
    <col min="2286" max="2286" width="15" style="21" customWidth="1"/>
    <col min="2287" max="2535" width="11.42578125" style="21"/>
    <col min="2536" max="2536" width="2.7109375" style="21" customWidth="1"/>
    <col min="2537" max="2537" width="47.5703125" style="21" customWidth="1"/>
    <col min="2538" max="2538" width="17" style="21" customWidth="1"/>
    <col min="2539" max="2539" width="14" style="21" customWidth="1"/>
    <col min="2540" max="2540" width="15.7109375" style="21" customWidth="1"/>
    <col min="2541" max="2541" width="11.42578125" style="21"/>
    <col min="2542" max="2542" width="15" style="21" customWidth="1"/>
    <col min="2543" max="2791" width="11.42578125" style="21"/>
    <col min="2792" max="2792" width="2.7109375" style="21" customWidth="1"/>
    <col min="2793" max="2793" width="47.5703125" style="21" customWidth="1"/>
    <col min="2794" max="2794" width="17" style="21" customWidth="1"/>
    <col min="2795" max="2795" width="14" style="21" customWidth="1"/>
    <col min="2796" max="2796" width="15.7109375" style="21" customWidth="1"/>
    <col min="2797" max="2797" width="11.42578125" style="21"/>
    <col min="2798" max="2798" width="15" style="21" customWidth="1"/>
    <col min="2799" max="3047" width="11.42578125" style="21"/>
    <col min="3048" max="3048" width="2.7109375" style="21" customWidth="1"/>
    <col min="3049" max="3049" width="47.5703125" style="21" customWidth="1"/>
    <col min="3050" max="3050" width="17" style="21" customWidth="1"/>
    <col min="3051" max="3051" width="14" style="21" customWidth="1"/>
    <col min="3052" max="3052" width="15.7109375" style="21" customWidth="1"/>
    <col min="3053" max="3053" width="11.42578125" style="21"/>
    <col min="3054" max="3054" width="15" style="21" customWidth="1"/>
    <col min="3055" max="3303" width="11.42578125" style="21"/>
    <col min="3304" max="3304" width="2.7109375" style="21" customWidth="1"/>
    <col min="3305" max="3305" width="47.5703125" style="21" customWidth="1"/>
    <col min="3306" max="3306" width="17" style="21" customWidth="1"/>
    <col min="3307" max="3307" width="14" style="21" customWidth="1"/>
    <col min="3308" max="3308" width="15.7109375" style="21" customWidth="1"/>
    <col min="3309" max="3309" width="11.42578125" style="21"/>
    <col min="3310" max="3310" width="15" style="21" customWidth="1"/>
    <col min="3311" max="3559" width="11.42578125" style="21"/>
    <col min="3560" max="3560" width="2.7109375" style="21" customWidth="1"/>
    <col min="3561" max="3561" width="47.5703125" style="21" customWidth="1"/>
    <col min="3562" max="3562" width="17" style="21" customWidth="1"/>
    <col min="3563" max="3563" width="14" style="21" customWidth="1"/>
    <col min="3564" max="3564" width="15.7109375" style="21" customWidth="1"/>
    <col min="3565" max="3565" width="11.42578125" style="21"/>
    <col min="3566" max="3566" width="15" style="21" customWidth="1"/>
    <col min="3567" max="3815" width="11.42578125" style="21"/>
    <col min="3816" max="3816" width="2.7109375" style="21" customWidth="1"/>
    <col min="3817" max="3817" width="47.5703125" style="21" customWidth="1"/>
    <col min="3818" max="3818" width="17" style="21" customWidth="1"/>
    <col min="3819" max="3819" width="14" style="21" customWidth="1"/>
    <col min="3820" max="3820" width="15.7109375" style="21" customWidth="1"/>
    <col min="3821" max="3821" width="11.42578125" style="21"/>
    <col min="3822" max="3822" width="15" style="21" customWidth="1"/>
    <col min="3823" max="4071" width="11.42578125" style="21"/>
    <col min="4072" max="4072" width="2.7109375" style="21" customWidth="1"/>
    <col min="4073" max="4073" width="47.5703125" style="21" customWidth="1"/>
    <col min="4074" max="4074" width="17" style="21" customWidth="1"/>
    <col min="4075" max="4075" width="14" style="21" customWidth="1"/>
    <col min="4076" max="4076" width="15.7109375" style="21" customWidth="1"/>
    <col min="4077" max="4077" width="11.42578125" style="21"/>
    <col min="4078" max="4078" width="15" style="21" customWidth="1"/>
    <col min="4079" max="4327" width="11.42578125" style="21"/>
    <col min="4328" max="4328" width="2.7109375" style="21" customWidth="1"/>
    <col min="4329" max="4329" width="47.5703125" style="21" customWidth="1"/>
    <col min="4330" max="4330" width="17" style="21" customWidth="1"/>
    <col min="4331" max="4331" width="14" style="21" customWidth="1"/>
    <col min="4332" max="4332" width="15.7109375" style="21" customWidth="1"/>
    <col min="4333" max="4333" width="11.42578125" style="21"/>
    <col min="4334" max="4334" width="15" style="21" customWidth="1"/>
    <col min="4335" max="4583" width="11.42578125" style="21"/>
    <col min="4584" max="4584" width="2.7109375" style="21" customWidth="1"/>
    <col min="4585" max="4585" width="47.5703125" style="21" customWidth="1"/>
    <col min="4586" max="4586" width="17" style="21" customWidth="1"/>
    <col min="4587" max="4587" width="14" style="21" customWidth="1"/>
    <col min="4588" max="4588" width="15.7109375" style="21" customWidth="1"/>
    <col min="4589" max="4589" width="11.42578125" style="21"/>
    <col min="4590" max="4590" width="15" style="21" customWidth="1"/>
    <col min="4591" max="4839" width="11.42578125" style="21"/>
    <col min="4840" max="4840" width="2.7109375" style="21" customWidth="1"/>
    <col min="4841" max="4841" width="47.5703125" style="21" customWidth="1"/>
    <col min="4842" max="4842" width="17" style="21" customWidth="1"/>
    <col min="4843" max="4843" width="14" style="21" customWidth="1"/>
    <col min="4844" max="4844" width="15.7109375" style="21" customWidth="1"/>
    <col min="4845" max="4845" width="11.42578125" style="21"/>
    <col min="4846" max="4846" width="15" style="21" customWidth="1"/>
    <col min="4847" max="5095" width="11.42578125" style="21"/>
    <col min="5096" max="5096" width="2.7109375" style="21" customWidth="1"/>
    <col min="5097" max="5097" width="47.5703125" style="21" customWidth="1"/>
    <col min="5098" max="5098" width="17" style="21" customWidth="1"/>
    <col min="5099" max="5099" width="14" style="21" customWidth="1"/>
    <col min="5100" max="5100" width="15.7109375" style="21" customWidth="1"/>
    <col min="5101" max="5101" width="11.42578125" style="21"/>
    <col min="5102" max="5102" width="15" style="21" customWidth="1"/>
    <col min="5103" max="5351" width="11.42578125" style="21"/>
    <col min="5352" max="5352" width="2.7109375" style="21" customWidth="1"/>
    <col min="5353" max="5353" width="47.5703125" style="21" customWidth="1"/>
    <col min="5354" max="5354" width="17" style="21" customWidth="1"/>
    <col min="5355" max="5355" width="14" style="21" customWidth="1"/>
    <col min="5356" max="5356" width="15.7109375" style="21" customWidth="1"/>
    <col min="5357" max="5357" width="11.42578125" style="21"/>
    <col min="5358" max="5358" width="15" style="21" customWidth="1"/>
    <col min="5359" max="5607" width="11.42578125" style="21"/>
    <col min="5608" max="5608" width="2.7109375" style="21" customWidth="1"/>
    <col min="5609" max="5609" width="47.5703125" style="21" customWidth="1"/>
    <col min="5610" max="5610" width="17" style="21" customWidth="1"/>
    <col min="5611" max="5611" width="14" style="21" customWidth="1"/>
    <col min="5612" max="5612" width="15.7109375" style="21" customWidth="1"/>
    <col min="5613" max="5613" width="11.42578125" style="21"/>
    <col min="5614" max="5614" width="15" style="21" customWidth="1"/>
    <col min="5615" max="5863" width="11.42578125" style="21"/>
    <col min="5864" max="5864" width="2.7109375" style="21" customWidth="1"/>
    <col min="5865" max="5865" width="47.5703125" style="21" customWidth="1"/>
    <col min="5866" max="5866" width="17" style="21" customWidth="1"/>
    <col min="5867" max="5867" width="14" style="21" customWidth="1"/>
    <col min="5868" max="5868" width="15.7109375" style="21" customWidth="1"/>
    <col min="5869" max="5869" width="11.42578125" style="21"/>
    <col min="5870" max="5870" width="15" style="21" customWidth="1"/>
    <col min="5871" max="6119" width="11.42578125" style="21"/>
    <col min="6120" max="6120" width="2.7109375" style="21" customWidth="1"/>
    <col min="6121" max="6121" width="47.5703125" style="21" customWidth="1"/>
    <col min="6122" max="6122" width="17" style="21" customWidth="1"/>
    <col min="6123" max="6123" width="14" style="21" customWidth="1"/>
    <col min="6124" max="6124" width="15.7109375" style="21" customWidth="1"/>
    <col min="6125" max="6125" width="11.42578125" style="21"/>
    <col min="6126" max="6126" width="15" style="21" customWidth="1"/>
    <col min="6127" max="6375" width="11.42578125" style="21"/>
    <col min="6376" max="6376" width="2.7109375" style="21" customWidth="1"/>
    <col min="6377" max="6377" width="47.5703125" style="21" customWidth="1"/>
    <col min="6378" max="6378" width="17" style="21" customWidth="1"/>
    <col min="6379" max="6379" width="14" style="21" customWidth="1"/>
    <col min="6380" max="6380" width="15.7109375" style="21" customWidth="1"/>
    <col min="6381" max="6381" width="11.42578125" style="21"/>
    <col min="6382" max="6382" width="15" style="21" customWidth="1"/>
    <col min="6383" max="6631" width="11.42578125" style="21"/>
    <col min="6632" max="6632" width="2.7109375" style="21" customWidth="1"/>
    <col min="6633" max="6633" width="47.5703125" style="21" customWidth="1"/>
    <col min="6634" max="6634" width="17" style="21" customWidth="1"/>
    <col min="6635" max="6635" width="14" style="21" customWidth="1"/>
    <col min="6636" max="6636" width="15.7109375" style="21" customWidth="1"/>
    <col min="6637" max="6637" width="11.42578125" style="21"/>
    <col min="6638" max="6638" width="15" style="21" customWidth="1"/>
    <col min="6639" max="6887" width="11.42578125" style="21"/>
    <col min="6888" max="6888" width="2.7109375" style="21" customWidth="1"/>
    <col min="6889" max="6889" width="47.5703125" style="21" customWidth="1"/>
    <col min="6890" max="6890" width="17" style="21" customWidth="1"/>
    <col min="6891" max="6891" width="14" style="21" customWidth="1"/>
    <col min="6892" max="6892" width="15.7109375" style="21" customWidth="1"/>
    <col min="6893" max="6893" width="11.42578125" style="21"/>
    <col min="6894" max="6894" width="15" style="21" customWidth="1"/>
    <col min="6895" max="7143" width="11.42578125" style="21"/>
    <col min="7144" max="7144" width="2.7109375" style="21" customWidth="1"/>
    <col min="7145" max="7145" width="47.5703125" style="21" customWidth="1"/>
    <col min="7146" max="7146" width="17" style="21" customWidth="1"/>
    <col min="7147" max="7147" width="14" style="21" customWidth="1"/>
    <col min="7148" max="7148" width="15.7109375" style="21" customWidth="1"/>
    <col min="7149" max="7149" width="11.42578125" style="21"/>
    <col min="7150" max="7150" width="15" style="21" customWidth="1"/>
    <col min="7151" max="7399" width="11.42578125" style="21"/>
    <col min="7400" max="7400" width="2.7109375" style="21" customWidth="1"/>
    <col min="7401" max="7401" width="47.5703125" style="21" customWidth="1"/>
    <col min="7402" max="7402" width="17" style="21" customWidth="1"/>
    <col min="7403" max="7403" width="14" style="21" customWidth="1"/>
    <col min="7404" max="7404" width="15.7109375" style="21" customWidth="1"/>
    <col min="7405" max="7405" width="11.42578125" style="21"/>
    <col min="7406" max="7406" width="15" style="21" customWidth="1"/>
    <col min="7407" max="7655" width="11.42578125" style="21"/>
    <col min="7656" max="7656" width="2.7109375" style="21" customWidth="1"/>
    <col min="7657" max="7657" width="47.5703125" style="21" customWidth="1"/>
    <col min="7658" max="7658" width="17" style="21" customWidth="1"/>
    <col min="7659" max="7659" width="14" style="21" customWidth="1"/>
    <col min="7660" max="7660" width="15.7109375" style="21" customWidth="1"/>
    <col min="7661" max="7661" width="11.42578125" style="21"/>
    <col min="7662" max="7662" width="15" style="21" customWidth="1"/>
    <col min="7663" max="7911" width="11.42578125" style="21"/>
    <col min="7912" max="7912" width="2.7109375" style="21" customWidth="1"/>
    <col min="7913" max="7913" width="47.5703125" style="21" customWidth="1"/>
    <col min="7914" max="7914" width="17" style="21" customWidth="1"/>
    <col min="7915" max="7915" width="14" style="21" customWidth="1"/>
    <col min="7916" max="7916" width="15.7109375" style="21" customWidth="1"/>
    <col min="7917" max="7917" width="11.42578125" style="21"/>
    <col min="7918" max="7918" width="15" style="21" customWidth="1"/>
    <col min="7919" max="8167" width="11.42578125" style="21"/>
    <col min="8168" max="8168" width="2.7109375" style="21" customWidth="1"/>
    <col min="8169" max="8169" width="47.5703125" style="21" customWidth="1"/>
    <col min="8170" max="8170" width="17" style="21" customWidth="1"/>
    <col min="8171" max="8171" width="14" style="21" customWidth="1"/>
    <col min="8172" max="8172" width="15.7109375" style="21" customWidth="1"/>
    <col min="8173" max="8173" width="11.42578125" style="21"/>
    <col min="8174" max="8174" width="15" style="21" customWidth="1"/>
    <col min="8175" max="8423" width="11.42578125" style="21"/>
    <col min="8424" max="8424" width="2.7109375" style="21" customWidth="1"/>
    <col min="8425" max="8425" width="47.5703125" style="21" customWidth="1"/>
    <col min="8426" max="8426" width="17" style="21" customWidth="1"/>
    <col min="8427" max="8427" width="14" style="21" customWidth="1"/>
    <col min="8428" max="8428" width="15.7109375" style="21" customWidth="1"/>
    <col min="8429" max="8429" width="11.42578125" style="21"/>
    <col min="8430" max="8430" width="15" style="21" customWidth="1"/>
    <col min="8431" max="8679" width="11.42578125" style="21"/>
    <col min="8680" max="8680" width="2.7109375" style="21" customWidth="1"/>
    <col min="8681" max="8681" width="47.5703125" style="21" customWidth="1"/>
    <col min="8682" max="8682" width="17" style="21" customWidth="1"/>
    <col min="8683" max="8683" width="14" style="21" customWidth="1"/>
    <col min="8684" max="8684" width="15.7109375" style="21" customWidth="1"/>
    <col min="8685" max="8685" width="11.42578125" style="21"/>
    <col min="8686" max="8686" width="15" style="21" customWidth="1"/>
    <col min="8687" max="8935" width="11.42578125" style="21"/>
    <col min="8936" max="8936" width="2.7109375" style="21" customWidth="1"/>
    <col min="8937" max="8937" width="47.5703125" style="21" customWidth="1"/>
    <col min="8938" max="8938" width="17" style="21" customWidth="1"/>
    <col min="8939" max="8939" width="14" style="21" customWidth="1"/>
    <col min="8940" max="8940" width="15.7109375" style="21" customWidth="1"/>
    <col min="8941" max="8941" width="11.42578125" style="21"/>
    <col min="8942" max="8942" width="15" style="21" customWidth="1"/>
    <col min="8943" max="9191" width="11.42578125" style="21"/>
    <col min="9192" max="9192" width="2.7109375" style="21" customWidth="1"/>
    <col min="9193" max="9193" width="47.5703125" style="21" customWidth="1"/>
    <col min="9194" max="9194" width="17" style="21" customWidth="1"/>
    <col min="9195" max="9195" width="14" style="21" customWidth="1"/>
    <col min="9196" max="9196" width="15.7109375" style="21" customWidth="1"/>
    <col min="9197" max="9197" width="11.42578125" style="21"/>
    <col min="9198" max="9198" width="15" style="21" customWidth="1"/>
    <col min="9199" max="9447" width="11.42578125" style="21"/>
    <col min="9448" max="9448" width="2.7109375" style="21" customWidth="1"/>
    <col min="9449" max="9449" width="47.5703125" style="21" customWidth="1"/>
    <col min="9450" max="9450" width="17" style="21" customWidth="1"/>
    <col min="9451" max="9451" width="14" style="21" customWidth="1"/>
    <col min="9452" max="9452" width="15.7109375" style="21" customWidth="1"/>
    <col min="9453" max="9453" width="11.42578125" style="21"/>
    <col min="9454" max="9454" width="15" style="21" customWidth="1"/>
    <col min="9455" max="9703" width="11.42578125" style="21"/>
    <col min="9704" max="9704" width="2.7109375" style="21" customWidth="1"/>
    <col min="9705" max="9705" width="47.5703125" style="21" customWidth="1"/>
    <col min="9706" max="9706" width="17" style="21" customWidth="1"/>
    <col min="9707" max="9707" width="14" style="21" customWidth="1"/>
    <col min="9708" max="9708" width="15.7109375" style="21" customWidth="1"/>
    <col min="9709" max="9709" width="11.42578125" style="21"/>
    <col min="9710" max="9710" width="15" style="21" customWidth="1"/>
    <col min="9711" max="9959" width="11.42578125" style="21"/>
    <col min="9960" max="9960" width="2.7109375" style="21" customWidth="1"/>
    <col min="9961" max="9961" width="47.5703125" style="21" customWidth="1"/>
    <col min="9962" max="9962" width="17" style="21" customWidth="1"/>
    <col min="9963" max="9963" width="14" style="21" customWidth="1"/>
    <col min="9964" max="9964" width="15.7109375" style="21" customWidth="1"/>
    <col min="9965" max="9965" width="11.42578125" style="21"/>
    <col min="9966" max="9966" width="15" style="21" customWidth="1"/>
    <col min="9967" max="10215" width="11.42578125" style="21"/>
    <col min="10216" max="10216" width="2.7109375" style="21" customWidth="1"/>
    <col min="10217" max="10217" width="47.5703125" style="21" customWidth="1"/>
    <col min="10218" max="10218" width="17" style="21" customWidth="1"/>
    <col min="10219" max="10219" width="14" style="21" customWidth="1"/>
    <col min="10220" max="10220" width="15.7109375" style="21" customWidth="1"/>
    <col min="10221" max="10221" width="11.42578125" style="21"/>
    <col min="10222" max="10222" width="15" style="21" customWidth="1"/>
    <col min="10223" max="10471" width="11.42578125" style="21"/>
    <col min="10472" max="10472" width="2.7109375" style="21" customWidth="1"/>
    <col min="10473" max="10473" width="47.5703125" style="21" customWidth="1"/>
    <col min="10474" max="10474" width="17" style="21" customWidth="1"/>
    <col min="10475" max="10475" width="14" style="21" customWidth="1"/>
    <col min="10476" max="10476" width="15.7109375" style="21" customWidth="1"/>
    <col min="10477" max="10477" width="11.42578125" style="21"/>
    <col min="10478" max="10478" width="15" style="21" customWidth="1"/>
    <col min="10479" max="10727" width="11.42578125" style="21"/>
    <col min="10728" max="10728" width="2.7109375" style="21" customWidth="1"/>
    <col min="10729" max="10729" width="47.5703125" style="21" customWidth="1"/>
    <col min="10730" max="10730" width="17" style="21" customWidth="1"/>
    <col min="10731" max="10731" width="14" style="21" customWidth="1"/>
    <col min="10732" max="10732" width="15.7109375" style="21" customWidth="1"/>
    <col min="10733" max="10733" width="11.42578125" style="21"/>
    <col min="10734" max="10734" width="15" style="21" customWidth="1"/>
    <col min="10735" max="10983" width="11.42578125" style="21"/>
    <col min="10984" max="10984" width="2.7109375" style="21" customWidth="1"/>
    <col min="10985" max="10985" width="47.5703125" style="21" customWidth="1"/>
    <col min="10986" max="10986" width="17" style="21" customWidth="1"/>
    <col min="10987" max="10987" width="14" style="21" customWidth="1"/>
    <col min="10988" max="10988" width="15.7109375" style="21" customWidth="1"/>
    <col min="10989" max="10989" width="11.42578125" style="21"/>
    <col min="10990" max="10990" width="15" style="21" customWidth="1"/>
    <col min="10991" max="11239" width="11.42578125" style="21"/>
    <col min="11240" max="11240" width="2.7109375" style="21" customWidth="1"/>
    <col min="11241" max="11241" width="47.5703125" style="21" customWidth="1"/>
    <col min="11242" max="11242" width="17" style="21" customWidth="1"/>
    <col min="11243" max="11243" width="14" style="21" customWidth="1"/>
    <col min="11244" max="11244" width="15.7109375" style="21" customWidth="1"/>
    <col min="11245" max="11245" width="11.42578125" style="21"/>
    <col min="11246" max="11246" width="15" style="21" customWidth="1"/>
    <col min="11247" max="11495" width="11.42578125" style="21"/>
    <col min="11496" max="11496" width="2.7109375" style="21" customWidth="1"/>
    <col min="11497" max="11497" width="47.5703125" style="21" customWidth="1"/>
    <col min="11498" max="11498" width="17" style="21" customWidth="1"/>
    <col min="11499" max="11499" width="14" style="21" customWidth="1"/>
    <col min="11500" max="11500" width="15.7109375" style="21" customWidth="1"/>
    <col min="11501" max="11501" width="11.42578125" style="21"/>
    <col min="11502" max="11502" width="15" style="21" customWidth="1"/>
    <col min="11503" max="11751" width="11.42578125" style="21"/>
    <col min="11752" max="11752" width="2.7109375" style="21" customWidth="1"/>
    <col min="11753" max="11753" width="47.5703125" style="21" customWidth="1"/>
    <col min="11754" max="11754" width="17" style="21" customWidth="1"/>
    <col min="11755" max="11755" width="14" style="21" customWidth="1"/>
    <col min="11756" max="11756" width="15.7109375" style="21" customWidth="1"/>
    <col min="11757" max="11757" width="11.42578125" style="21"/>
    <col min="11758" max="11758" width="15" style="21" customWidth="1"/>
    <col min="11759" max="12007" width="11.42578125" style="21"/>
    <col min="12008" max="12008" width="2.7109375" style="21" customWidth="1"/>
    <col min="12009" max="12009" width="47.5703125" style="21" customWidth="1"/>
    <col min="12010" max="12010" width="17" style="21" customWidth="1"/>
    <col min="12011" max="12011" width="14" style="21" customWidth="1"/>
    <col min="12012" max="12012" width="15.7109375" style="21" customWidth="1"/>
    <col min="12013" max="12013" width="11.42578125" style="21"/>
    <col min="12014" max="12014" width="15" style="21" customWidth="1"/>
    <col min="12015" max="12263" width="11.42578125" style="21"/>
    <col min="12264" max="12264" width="2.7109375" style="21" customWidth="1"/>
    <col min="12265" max="12265" width="47.5703125" style="21" customWidth="1"/>
    <col min="12266" max="12266" width="17" style="21" customWidth="1"/>
    <col min="12267" max="12267" width="14" style="21" customWidth="1"/>
    <col min="12268" max="12268" width="15.7109375" style="21" customWidth="1"/>
    <col min="12269" max="12269" width="11.42578125" style="21"/>
    <col min="12270" max="12270" width="15" style="21" customWidth="1"/>
    <col min="12271" max="12519" width="11.42578125" style="21"/>
    <col min="12520" max="12520" width="2.7109375" style="21" customWidth="1"/>
    <col min="12521" max="12521" width="47.5703125" style="21" customWidth="1"/>
    <col min="12522" max="12522" width="17" style="21" customWidth="1"/>
    <col min="12523" max="12523" width="14" style="21" customWidth="1"/>
    <col min="12524" max="12524" width="15.7109375" style="21" customWidth="1"/>
    <col min="12525" max="12525" width="11.42578125" style="21"/>
    <col min="12526" max="12526" width="15" style="21" customWidth="1"/>
    <col min="12527" max="12775" width="11.42578125" style="21"/>
    <col min="12776" max="12776" width="2.7109375" style="21" customWidth="1"/>
    <col min="12777" max="12777" width="47.5703125" style="21" customWidth="1"/>
    <col min="12778" max="12778" width="17" style="21" customWidth="1"/>
    <col min="12779" max="12779" width="14" style="21" customWidth="1"/>
    <col min="12780" max="12780" width="15.7109375" style="21" customWidth="1"/>
    <col min="12781" max="12781" width="11.42578125" style="21"/>
    <col min="12782" max="12782" width="15" style="21" customWidth="1"/>
    <col min="12783" max="13031" width="11.42578125" style="21"/>
    <col min="13032" max="13032" width="2.7109375" style="21" customWidth="1"/>
    <col min="13033" max="13033" width="47.5703125" style="21" customWidth="1"/>
    <col min="13034" max="13034" width="17" style="21" customWidth="1"/>
    <col min="13035" max="13035" width="14" style="21" customWidth="1"/>
    <col min="13036" max="13036" width="15.7109375" style="21" customWidth="1"/>
    <col min="13037" max="13037" width="11.42578125" style="21"/>
    <col min="13038" max="13038" width="15" style="21" customWidth="1"/>
    <col min="13039" max="13287" width="11.42578125" style="21"/>
    <col min="13288" max="13288" width="2.7109375" style="21" customWidth="1"/>
    <col min="13289" max="13289" width="47.5703125" style="21" customWidth="1"/>
    <col min="13290" max="13290" width="17" style="21" customWidth="1"/>
    <col min="13291" max="13291" width="14" style="21" customWidth="1"/>
    <col min="13292" max="13292" width="15.7109375" style="21" customWidth="1"/>
    <col min="13293" max="13293" width="11.42578125" style="21"/>
    <col min="13294" max="13294" width="15" style="21" customWidth="1"/>
    <col min="13295" max="13543" width="11.42578125" style="21"/>
    <col min="13544" max="13544" width="2.7109375" style="21" customWidth="1"/>
    <col min="13545" max="13545" width="47.5703125" style="21" customWidth="1"/>
    <col min="13546" max="13546" width="17" style="21" customWidth="1"/>
    <col min="13547" max="13547" width="14" style="21" customWidth="1"/>
    <col min="13548" max="13548" width="15.7109375" style="21" customWidth="1"/>
    <col min="13549" max="13549" width="11.42578125" style="21"/>
    <col min="13550" max="13550" width="15" style="21" customWidth="1"/>
    <col min="13551" max="13799" width="11.42578125" style="21"/>
    <col min="13800" max="13800" width="2.7109375" style="21" customWidth="1"/>
    <col min="13801" max="13801" width="47.5703125" style="21" customWidth="1"/>
    <col min="13802" max="13802" width="17" style="21" customWidth="1"/>
    <col min="13803" max="13803" width="14" style="21" customWidth="1"/>
    <col min="13804" max="13804" width="15.7109375" style="21" customWidth="1"/>
    <col min="13805" max="13805" width="11.42578125" style="21"/>
    <col min="13806" max="13806" width="15" style="21" customWidth="1"/>
    <col min="13807" max="14055" width="11.42578125" style="21"/>
    <col min="14056" max="14056" width="2.7109375" style="21" customWidth="1"/>
    <col min="14057" max="14057" width="47.5703125" style="21" customWidth="1"/>
    <col min="14058" max="14058" width="17" style="21" customWidth="1"/>
    <col min="14059" max="14059" width="14" style="21" customWidth="1"/>
    <col min="14060" max="14060" width="15.7109375" style="21" customWidth="1"/>
    <col min="14061" max="14061" width="11.42578125" style="21"/>
    <col min="14062" max="14062" width="15" style="21" customWidth="1"/>
    <col min="14063" max="14311" width="11.42578125" style="21"/>
    <col min="14312" max="14312" width="2.7109375" style="21" customWidth="1"/>
    <col min="14313" max="14313" width="47.5703125" style="21" customWidth="1"/>
    <col min="14314" max="14314" width="17" style="21" customWidth="1"/>
    <col min="14315" max="14315" width="14" style="21" customWidth="1"/>
    <col min="14316" max="14316" width="15.7109375" style="21" customWidth="1"/>
    <col min="14317" max="14317" width="11.42578125" style="21"/>
    <col min="14318" max="14318" width="15" style="21" customWidth="1"/>
    <col min="14319" max="14567" width="11.42578125" style="21"/>
    <col min="14568" max="14568" width="2.7109375" style="21" customWidth="1"/>
    <col min="14569" max="14569" width="47.5703125" style="21" customWidth="1"/>
    <col min="14570" max="14570" width="17" style="21" customWidth="1"/>
    <col min="14571" max="14571" width="14" style="21" customWidth="1"/>
    <col min="14572" max="14572" width="15.7109375" style="21" customWidth="1"/>
    <col min="14573" max="14573" width="11.42578125" style="21"/>
    <col min="14574" max="14574" width="15" style="21" customWidth="1"/>
    <col min="14575" max="14823" width="11.42578125" style="21"/>
    <col min="14824" max="14824" width="2.7109375" style="21" customWidth="1"/>
    <col min="14825" max="14825" width="47.5703125" style="21" customWidth="1"/>
    <col min="14826" max="14826" width="17" style="21" customWidth="1"/>
    <col min="14827" max="14827" width="14" style="21" customWidth="1"/>
    <col min="14828" max="14828" width="15.7109375" style="21" customWidth="1"/>
    <col min="14829" max="14829" width="11.42578125" style="21"/>
    <col min="14830" max="14830" width="15" style="21" customWidth="1"/>
    <col min="14831" max="15079" width="11.42578125" style="21"/>
    <col min="15080" max="15080" width="2.7109375" style="21" customWidth="1"/>
    <col min="15081" max="15081" width="47.5703125" style="21" customWidth="1"/>
    <col min="15082" max="15082" width="17" style="21" customWidth="1"/>
    <col min="15083" max="15083" width="14" style="21" customWidth="1"/>
    <col min="15084" max="15084" width="15.7109375" style="21" customWidth="1"/>
    <col min="15085" max="15085" width="11.42578125" style="21"/>
    <col min="15086" max="15086" width="15" style="21" customWidth="1"/>
    <col min="15087" max="15335" width="11.42578125" style="21"/>
    <col min="15336" max="15336" width="2.7109375" style="21" customWidth="1"/>
    <col min="15337" max="15337" width="47.5703125" style="21" customWidth="1"/>
    <col min="15338" max="15338" width="17" style="21" customWidth="1"/>
    <col min="15339" max="15339" width="14" style="21" customWidth="1"/>
    <col min="15340" max="15340" width="15.7109375" style="21" customWidth="1"/>
    <col min="15341" max="15341" width="11.42578125" style="21"/>
    <col min="15342" max="15342" width="15" style="21" customWidth="1"/>
    <col min="15343" max="15591" width="11.42578125" style="21"/>
    <col min="15592" max="15592" width="2.7109375" style="21" customWidth="1"/>
    <col min="15593" max="15593" width="47.5703125" style="21" customWidth="1"/>
    <col min="15594" max="15594" width="17" style="21" customWidth="1"/>
    <col min="15595" max="15595" width="14" style="21" customWidth="1"/>
    <col min="15596" max="15596" width="15.7109375" style="21" customWidth="1"/>
    <col min="15597" max="15597" width="11.42578125" style="21"/>
    <col min="15598" max="15598" width="15" style="21" customWidth="1"/>
    <col min="15599" max="15847" width="11.42578125" style="21"/>
    <col min="15848" max="15848" width="2.7109375" style="21" customWidth="1"/>
    <col min="15849" max="15849" width="47.5703125" style="21" customWidth="1"/>
    <col min="15850" max="15850" width="17" style="21" customWidth="1"/>
    <col min="15851" max="15851" width="14" style="21" customWidth="1"/>
    <col min="15852" max="15852" width="15.7109375" style="21" customWidth="1"/>
    <col min="15853" max="15853" width="11.42578125" style="21"/>
    <col min="15854" max="15854" width="15" style="21" customWidth="1"/>
    <col min="15855" max="16103" width="11.42578125" style="21"/>
    <col min="16104" max="16104" width="2.7109375" style="21" customWidth="1"/>
    <col min="16105" max="16105" width="47.5703125" style="21" customWidth="1"/>
    <col min="16106" max="16106" width="17" style="21" customWidth="1"/>
    <col min="16107" max="16107" width="14" style="21" customWidth="1"/>
    <col min="16108" max="16108" width="15.7109375" style="21" customWidth="1"/>
    <col min="16109" max="16109" width="11.42578125" style="21"/>
    <col min="16110" max="16110" width="15" style="21" customWidth="1"/>
    <col min="16111" max="16384" width="11.42578125" style="21"/>
  </cols>
  <sheetData>
    <row r="1" spans="2:4" ht="14.25" x14ac:dyDescent="0.2">
      <c r="B1" s="18"/>
      <c r="C1" s="19"/>
      <c r="D1" s="19"/>
    </row>
    <row r="2" spans="2:4" ht="17.25" customHeight="1" x14ac:dyDescent="0.25">
      <c r="B2" s="231" t="s">
        <v>0</v>
      </c>
      <c r="C2" s="231"/>
      <c r="D2" s="231"/>
    </row>
    <row r="3" spans="2:4" ht="15" x14ac:dyDescent="0.25">
      <c r="B3" s="231" t="s">
        <v>1</v>
      </c>
      <c r="C3" s="231"/>
      <c r="D3" s="231"/>
    </row>
    <row r="4" spans="2:4" ht="15" x14ac:dyDescent="0.25">
      <c r="B4" s="232" t="s">
        <v>4</v>
      </c>
      <c r="C4" s="232"/>
      <c r="D4" s="232"/>
    </row>
    <row r="5" spans="2:4" ht="15" x14ac:dyDescent="0.25">
      <c r="B5" s="232" t="s">
        <v>196</v>
      </c>
      <c r="C5" s="232"/>
      <c r="D5" s="232"/>
    </row>
    <row r="6" spans="2:4" ht="13.5" customHeight="1" x14ac:dyDescent="0.25">
      <c r="B6" s="233" t="s">
        <v>2</v>
      </c>
      <c r="C6" s="233"/>
      <c r="D6" s="233"/>
    </row>
    <row r="7" spans="2:4" ht="19.5" customHeight="1" x14ac:dyDescent="0.2">
      <c r="B7" s="22" t="s">
        <v>192</v>
      </c>
      <c r="C7" s="23"/>
      <c r="D7" s="23"/>
    </row>
    <row r="8" spans="2:4" ht="91.5" customHeight="1" x14ac:dyDescent="0.2">
      <c r="B8" s="234" t="s">
        <v>194</v>
      </c>
      <c r="C8" s="234"/>
      <c r="D8" s="234"/>
    </row>
    <row r="9" spans="2:4" x14ac:dyDescent="0.2">
      <c r="B9" s="25"/>
      <c r="C9" s="26"/>
      <c r="D9" s="26"/>
    </row>
    <row r="10" spans="2:4" ht="21.75" customHeight="1" x14ac:dyDescent="0.2">
      <c r="B10" s="234" t="s">
        <v>5</v>
      </c>
      <c r="C10" s="234"/>
      <c r="D10" s="234"/>
    </row>
    <row r="11" spans="2:4" x14ac:dyDescent="0.2">
      <c r="B11" s="25"/>
      <c r="C11" s="26"/>
      <c r="D11" s="26"/>
    </row>
    <row r="12" spans="2:4" x14ac:dyDescent="0.2">
      <c r="B12" s="27" t="s">
        <v>197</v>
      </c>
      <c r="C12" s="28"/>
      <c r="D12" s="28"/>
    </row>
    <row r="13" spans="2:4" ht="16.5" customHeight="1" x14ac:dyDescent="0.2">
      <c r="B13" s="29" t="s">
        <v>6</v>
      </c>
      <c r="C13" s="30" t="s">
        <v>7</v>
      </c>
      <c r="D13" s="30"/>
    </row>
    <row r="14" spans="2:4" x14ac:dyDescent="0.2">
      <c r="B14" s="31" t="s">
        <v>130</v>
      </c>
      <c r="C14" s="32" t="s">
        <v>131</v>
      </c>
      <c r="D14" s="32"/>
    </row>
    <row r="15" spans="2:4" x14ac:dyDescent="0.2">
      <c r="B15" s="31" t="s">
        <v>198</v>
      </c>
      <c r="C15" s="32" t="s">
        <v>195</v>
      </c>
      <c r="D15" s="32"/>
    </row>
    <row r="16" spans="2:4" x14ac:dyDescent="0.2">
      <c r="B16" s="31" t="s">
        <v>97</v>
      </c>
      <c r="C16" s="32" t="s">
        <v>98</v>
      </c>
      <c r="D16" s="32"/>
    </row>
    <row r="17" spans="2:4" x14ac:dyDescent="0.2">
      <c r="B17" s="31" t="s">
        <v>88</v>
      </c>
      <c r="C17" s="32" t="s">
        <v>135</v>
      </c>
      <c r="D17" s="32"/>
    </row>
    <row r="18" spans="2:4" x14ac:dyDescent="0.2">
      <c r="B18" s="31" t="s">
        <v>132</v>
      </c>
      <c r="C18" s="32" t="s">
        <v>133</v>
      </c>
      <c r="D18" s="32"/>
    </row>
    <row r="19" spans="2:4" x14ac:dyDescent="0.2">
      <c r="B19" s="31" t="s">
        <v>199</v>
      </c>
      <c r="C19" s="32" t="s">
        <v>200</v>
      </c>
      <c r="D19" s="32"/>
    </row>
    <row r="20" spans="2:4" x14ac:dyDescent="0.2">
      <c r="B20" s="31" t="s">
        <v>218</v>
      </c>
      <c r="C20" s="32" t="s">
        <v>162</v>
      </c>
      <c r="D20" s="32"/>
    </row>
    <row r="21" spans="2:4" x14ac:dyDescent="0.2">
      <c r="B21" s="31" t="s">
        <v>8</v>
      </c>
      <c r="C21" s="32" t="s">
        <v>9</v>
      </c>
      <c r="D21" s="32"/>
    </row>
    <row r="22" spans="2:4" x14ac:dyDescent="0.2">
      <c r="B22" s="31" t="s">
        <v>190</v>
      </c>
      <c r="C22" s="32" t="s">
        <v>134</v>
      </c>
      <c r="D22" s="32"/>
    </row>
    <row r="23" spans="2:4" x14ac:dyDescent="0.2">
      <c r="B23" s="31" t="s">
        <v>66</v>
      </c>
      <c r="C23" s="32" t="s">
        <v>10</v>
      </c>
      <c r="D23" s="32"/>
    </row>
    <row r="24" spans="2:4" x14ac:dyDescent="0.2">
      <c r="B24" s="25" t="s">
        <v>112</v>
      </c>
      <c r="C24" s="20" t="s">
        <v>89</v>
      </c>
    </row>
    <row r="25" spans="2:4" x14ac:dyDescent="0.2">
      <c r="B25" s="25" t="s">
        <v>51</v>
      </c>
      <c r="C25" s="136" t="s">
        <v>269</v>
      </c>
      <c r="D25" s="26"/>
    </row>
    <row r="26" spans="2:4" x14ac:dyDescent="0.2">
      <c r="B26" s="25"/>
      <c r="C26" s="26"/>
      <c r="D26" s="26"/>
    </row>
    <row r="27" spans="2:4" x14ac:dyDescent="0.2">
      <c r="B27" s="25"/>
      <c r="C27" s="26"/>
      <c r="D27" s="26"/>
    </row>
    <row r="28" spans="2:4" x14ac:dyDescent="0.2">
      <c r="B28" s="29" t="s">
        <v>64</v>
      </c>
      <c r="C28" s="30"/>
      <c r="D28" s="30"/>
    </row>
    <row r="29" spans="2:4" ht="53.25" customHeight="1" x14ac:dyDescent="0.2">
      <c r="B29" s="235" t="s">
        <v>11</v>
      </c>
      <c r="C29" s="235"/>
      <c r="D29" s="235"/>
    </row>
    <row r="30" spans="2:4" ht="69.75" customHeight="1" x14ac:dyDescent="0.2">
      <c r="B30" s="229" t="s">
        <v>201</v>
      </c>
      <c r="C30" s="229"/>
      <c r="D30" s="229"/>
    </row>
    <row r="31" spans="2:4" ht="9" customHeight="1" x14ac:dyDescent="0.2">
      <c r="B31" s="229"/>
      <c r="C31" s="229"/>
      <c r="D31" s="229"/>
    </row>
    <row r="32" spans="2:4" ht="19.5" customHeight="1" x14ac:dyDescent="0.2">
      <c r="B32" s="230" t="s">
        <v>39</v>
      </c>
      <c r="C32" s="230"/>
      <c r="D32" s="230"/>
    </row>
    <row r="33" spans="2:4" ht="34.5" customHeight="1" x14ac:dyDescent="0.2">
      <c r="B33" s="234" t="s">
        <v>52</v>
      </c>
      <c r="C33" s="234"/>
      <c r="D33" s="234"/>
    </row>
    <row r="34" spans="2:4" x14ac:dyDescent="0.2">
      <c r="B34" s="25"/>
      <c r="C34" s="26"/>
      <c r="D34" s="26"/>
    </row>
    <row r="35" spans="2:4" x14ac:dyDescent="0.2">
      <c r="B35" s="35" t="s">
        <v>53</v>
      </c>
      <c r="C35" s="36"/>
      <c r="D35" s="36"/>
    </row>
    <row r="36" spans="2:4" ht="84" customHeight="1" x14ac:dyDescent="0.2">
      <c r="B36" s="229" t="s">
        <v>193</v>
      </c>
      <c r="C36" s="229"/>
      <c r="D36" s="229"/>
    </row>
    <row r="37" spans="2:4" x14ac:dyDescent="0.2">
      <c r="B37" s="33"/>
      <c r="C37" s="34"/>
      <c r="D37" s="34"/>
    </row>
    <row r="38" spans="2:4" x14ac:dyDescent="0.2">
      <c r="B38" s="33"/>
      <c r="C38" s="34"/>
      <c r="D38" s="34"/>
    </row>
    <row r="39" spans="2:4" x14ac:dyDescent="0.2">
      <c r="B39" s="131"/>
      <c r="C39" s="34"/>
      <c r="D39" s="34"/>
    </row>
    <row r="40" spans="2:4" x14ac:dyDescent="0.2">
      <c r="B40" s="131"/>
      <c r="C40" s="34"/>
      <c r="D40" s="34"/>
    </row>
    <row r="41" spans="2:4" x14ac:dyDescent="0.2">
      <c r="B41" s="33"/>
      <c r="C41" s="34"/>
      <c r="D41" s="34"/>
    </row>
    <row r="42" spans="2:4" x14ac:dyDescent="0.2">
      <c r="B42" s="35" t="s">
        <v>40</v>
      </c>
      <c r="C42" s="36"/>
      <c r="D42" s="36"/>
    </row>
    <row r="43" spans="2:4" ht="12.75" customHeight="1" x14ac:dyDescent="0.2">
      <c r="B43" s="229" t="s">
        <v>87</v>
      </c>
      <c r="C43" s="229"/>
      <c r="D43" s="229"/>
    </row>
    <row r="44" spans="2:4" x14ac:dyDescent="0.2">
      <c r="B44" s="21" t="s">
        <v>54</v>
      </c>
      <c r="C44" s="37"/>
      <c r="D44" s="37"/>
    </row>
    <row r="45" spans="2:4" x14ac:dyDescent="0.2">
      <c r="C45" s="37"/>
      <c r="D45" s="37"/>
    </row>
    <row r="46" spans="2:4" ht="25.5" customHeight="1" x14ac:dyDescent="0.2">
      <c r="B46" s="230" t="s">
        <v>69</v>
      </c>
      <c r="C46" s="230"/>
      <c r="D46" s="230"/>
    </row>
    <row r="47" spans="2:4" ht="36.75" customHeight="1" x14ac:dyDescent="0.2">
      <c r="B47" s="229" t="s">
        <v>12</v>
      </c>
      <c r="C47" s="229"/>
      <c r="D47" s="229"/>
    </row>
    <row r="48" spans="2:4" ht="36.75" customHeight="1" x14ac:dyDescent="0.2">
      <c r="B48" s="33"/>
      <c r="C48" s="33"/>
      <c r="D48" s="33"/>
    </row>
    <row r="49" spans="2:4" x14ac:dyDescent="0.2">
      <c r="B49" s="33"/>
      <c r="C49" s="34"/>
      <c r="D49" s="34"/>
    </row>
    <row r="50" spans="2:4" x14ac:dyDescent="0.2">
      <c r="B50" s="38" t="s">
        <v>41</v>
      </c>
      <c r="C50" s="39"/>
      <c r="D50" s="39"/>
    </row>
    <row r="51" spans="2:4" ht="32.25" customHeight="1" x14ac:dyDescent="0.2">
      <c r="B51" s="229" t="s">
        <v>13</v>
      </c>
      <c r="C51" s="229"/>
      <c r="D51" s="229"/>
    </row>
    <row r="52" spans="2:4" ht="32.25" customHeight="1" x14ac:dyDescent="0.2">
      <c r="B52" s="33"/>
      <c r="C52" s="33"/>
      <c r="D52" s="33"/>
    </row>
    <row r="54" spans="2:4" x14ac:dyDescent="0.2">
      <c r="B54" s="38" t="s">
        <v>42</v>
      </c>
      <c r="C54" s="39"/>
      <c r="D54" s="39"/>
    </row>
    <row r="55" spans="2:4" ht="28.5" customHeight="1" x14ac:dyDescent="0.2">
      <c r="B55" s="229" t="s">
        <v>65</v>
      </c>
      <c r="C55" s="229"/>
      <c r="D55" s="229"/>
    </row>
    <row r="56" spans="2:4" ht="28.5" customHeight="1" x14ac:dyDescent="0.2">
      <c r="B56" s="33"/>
      <c r="C56" s="33"/>
      <c r="D56" s="33"/>
    </row>
    <row r="57" spans="2:4" x14ac:dyDescent="0.2">
      <c r="B57" s="40"/>
      <c r="C57" s="37"/>
      <c r="D57" s="37"/>
    </row>
    <row r="58" spans="2:4" x14ac:dyDescent="0.2">
      <c r="B58" s="38" t="s">
        <v>43</v>
      </c>
      <c r="C58" s="39"/>
      <c r="D58" s="39"/>
    </row>
    <row r="59" spans="2:4" ht="30.75" customHeight="1" x14ac:dyDescent="0.2">
      <c r="B59" s="229" t="s">
        <v>14</v>
      </c>
      <c r="C59" s="229"/>
      <c r="D59" s="229"/>
    </row>
    <row r="60" spans="2:4" ht="51" customHeight="1" x14ac:dyDescent="0.2">
      <c r="B60" s="229" t="s">
        <v>15</v>
      </c>
      <c r="C60" s="229"/>
      <c r="D60" s="229"/>
    </row>
    <row r="61" spans="2:4" ht="15" customHeight="1" x14ac:dyDescent="0.2">
      <c r="B61" s="33"/>
      <c r="C61" s="34"/>
      <c r="D61" s="34"/>
    </row>
    <row r="62" spans="2:4" x14ac:dyDescent="0.2">
      <c r="B62" s="229" t="s">
        <v>55</v>
      </c>
      <c r="C62" s="229"/>
      <c r="D62" s="229"/>
    </row>
    <row r="63" spans="2:4" x14ac:dyDescent="0.2">
      <c r="B63" s="229" t="s">
        <v>56</v>
      </c>
      <c r="C63" s="229"/>
      <c r="D63" s="229"/>
    </row>
    <row r="64" spans="2:4" x14ac:dyDescent="0.2">
      <c r="B64" s="33"/>
      <c r="C64" s="34"/>
      <c r="D64" s="34"/>
    </row>
    <row r="65" spans="1:4" x14ac:dyDescent="0.2">
      <c r="B65" s="33"/>
      <c r="C65" s="34"/>
      <c r="D65" s="34"/>
    </row>
    <row r="66" spans="1:4" x14ac:dyDescent="0.2">
      <c r="B66" s="33"/>
      <c r="C66" s="34"/>
      <c r="D66" s="34"/>
    </row>
    <row r="67" spans="1:4" ht="31.5" customHeight="1" x14ac:dyDescent="0.2">
      <c r="B67" s="237" t="s">
        <v>219</v>
      </c>
      <c r="C67" s="237"/>
      <c r="D67" s="237"/>
    </row>
    <row r="68" spans="1:4" ht="20.25" customHeight="1" x14ac:dyDescent="0.25">
      <c r="B68" s="41" t="s">
        <v>38</v>
      </c>
      <c r="C68" s="42">
        <v>2024</v>
      </c>
      <c r="D68" s="42">
        <v>2023</v>
      </c>
    </row>
    <row r="69" spans="1:4" x14ac:dyDescent="0.2">
      <c r="B69" s="43" t="s">
        <v>85</v>
      </c>
      <c r="C69" s="9">
        <v>83120.399999999994</v>
      </c>
      <c r="D69" s="9">
        <v>64933.68</v>
      </c>
    </row>
    <row r="70" spans="1:4" x14ac:dyDescent="0.2">
      <c r="B70" s="44" t="s">
        <v>86</v>
      </c>
      <c r="C70" s="9">
        <v>150080.95999999999</v>
      </c>
      <c r="D70" s="9">
        <v>347011.43</v>
      </c>
    </row>
    <row r="71" spans="1:4" x14ac:dyDescent="0.2">
      <c r="B71" s="44" t="s">
        <v>181</v>
      </c>
      <c r="C71" s="9">
        <v>246623360.05000001</v>
      </c>
      <c r="D71" s="9">
        <v>205258858.41999999</v>
      </c>
    </row>
    <row r="72" spans="1:4" x14ac:dyDescent="0.2">
      <c r="B72" s="43" t="s">
        <v>57</v>
      </c>
      <c r="C72" s="9">
        <v>27447.3</v>
      </c>
      <c r="D72" s="9">
        <v>25059.32</v>
      </c>
    </row>
    <row r="73" spans="1:4" ht="13.5" thickBot="1" x14ac:dyDescent="0.25">
      <c r="B73" s="43"/>
      <c r="C73" s="45">
        <f>SUM(C69:C72)</f>
        <v>246884008.71000004</v>
      </c>
      <c r="D73" s="45">
        <f>SUM(D69:D72)</f>
        <v>205695862.84999999</v>
      </c>
    </row>
    <row r="74" spans="1:4" ht="13.5" thickTop="1" x14ac:dyDescent="0.2">
      <c r="B74" s="43"/>
      <c r="C74" s="46"/>
      <c r="D74" s="47"/>
    </row>
    <row r="75" spans="1:4" x14ac:dyDescent="0.2">
      <c r="B75" s="43"/>
      <c r="C75" s="46"/>
      <c r="D75" s="47"/>
    </row>
    <row r="76" spans="1:4" x14ac:dyDescent="0.2">
      <c r="B76" s="43"/>
      <c r="C76" s="46"/>
      <c r="D76" s="47"/>
    </row>
    <row r="77" spans="1:4" x14ac:dyDescent="0.2">
      <c r="B77" s="43"/>
      <c r="C77" s="48"/>
    </row>
    <row r="78" spans="1:4" ht="15" x14ac:dyDescent="0.25">
      <c r="B78" s="49" t="s">
        <v>120</v>
      </c>
      <c r="C78" s="48"/>
    </row>
    <row r="79" spans="1:4" ht="13.5" customHeight="1" x14ac:dyDescent="0.2">
      <c r="A79" s="238" t="s">
        <v>249</v>
      </c>
      <c r="B79" s="238"/>
      <c r="C79" s="238"/>
      <c r="D79" s="238"/>
    </row>
    <row r="80" spans="1:4" ht="13.5" customHeight="1" x14ac:dyDescent="0.2">
      <c r="A80" s="25"/>
      <c r="B80" s="25" t="s">
        <v>248</v>
      </c>
      <c r="C80" s="25"/>
      <c r="D80" s="25"/>
    </row>
    <row r="81" spans="1:6" ht="21.75" customHeight="1" x14ac:dyDescent="0.25">
      <c r="B81" s="49" t="s">
        <v>167</v>
      </c>
      <c r="C81" s="42">
        <v>2024</v>
      </c>
      <c r="D81" s="42">
        <v>2023</v>
      </c>
    </row>
    <row r="82" spans="1:6" ht="14.25" customHeight="1" x14ac:dyDescent="0.2">
      <c r="A82" s="50"/>
      <c r="B82" s="51" t="s">
        <v>16</v>
      </c>
      <c r="C82" s="148">
        <v>70534.87</v>
      </c>
      <c r="D82" s="52">
        <v>68906.3</v>
      </c>
    </row>
    <row r="83" spans="1:6" ht="12.75" customHeight="1" x14ac:dyDescent="0.2">
      <c r="A83" s="50"/>
      <c r="B83" s="51" t="s">
        <v>33</v>
      </c>
      <c r="C83" s="148">
        <v>1362.9</v>
      </c>
      <c r="D83" s="52">
        <v>1610.7</v>
      </c>
    </row>
    <row r="84" spans="1:6" ht="12.75" customHeight="1" x14ac:dyDescent="0.2">
      <c r="A84" s="50"/>
      <c r="B84" s="51" t="s">
        <v>143</v>
      </c>
      <c r="C84" s="148">
        <v>1486.8</v>
      </c>
      <c r="D84" s="52">
        <v>4422.6400000000003</v>
      </c>
    </row>
    <row r="85" spans="1:6" x14ac:dyDescent="0.2">
      <c r="A85" s="50"/>
      <c r="B85" s="51" t="s">
        <v>24</v>
      </c>
      <c r="C85" s="1">
        <f>39909.09+56765.08</f>
        <v>96674.17</v>
      </c>
      <c r="D85" s="9">
        <v>64121.5</v>
      </c>
    </row>
    <row r="86" spans="1:6" x14ac:dyDescent="0.2">
      <c r="A86" s="50"/>
      <c r="B86" s="51" t="s">
        <v>17</v>
      </c>
      <c r="C86" s="1">
        <v>83094.42</v>
      </c>
      <c r="D86" s="9">
        <v>176835.83</v>
      </c>
      <c r="E86" s="21" t="s">
        <v>116</v>
      </c>
    </row>
    <row r="87" spans="1:6" x14ac:dyDescent="0.2">
      <c r="A87" s="50"/>
      <c r="B87" s="51" t="s">
        <v>19</v>
      </c>
      <c r="C87" s="1">
        <v>933</v>
      </c>
      <c r="D87" s="9">
        <v>1555</v>
      </c>
    </row>
    <row r="88" spans="1:6" x14ac:dyDescent="0.2">
      <c r="A88" s="50"/>
      <c r="B88" s="51" t="s">
        <v>115</v>
      </c>
      <c r="C88" s="1">
        <v>7834.18</v>
      </c>
      <c r="D88" s="9">
        <v>7967.85</v>
      </c>
    </row>
    <row r="89" spans="1:6" x14ac:dyDescent="0.2">
      <c r="A89" s="50"/>
      <c r="B89" s="51" t="s">
        <v>67</v>
      </c>
      <c r="C89" s="1">
        <v>12422.04</v>
      </c>
      <c r="D89" s="9">
        <v>1222.72</v>
      </c>
    </row>
    <row r="90" spans="1:6" x14ac:dyDescent="0.2">
      <c r="A90" s="50"/>
      <c r="B90" s="51" t="s">
        <v>34</v>
      </c>
      <c r="C90" s="1">
        <v>2115.7399999999998</v>
      </c>
      <c r="D90" s="9">
        <v>3025</v>
      </c>
    </row>
    <row r="91" spans="1:6" x14ac:dyDescent="0.2">
      <c r="A91" s="50"/>
      <c r="B91" s="51" t="s">
        <v>35</v>
      </c>
      <c r="C91" s="1">
        <v>83808.61</v>
      </c>
      <c r="D91" s="9">
        <v>64371.040000000001</v>
      </c>
    </row>
    <row r="92" spans="1:6" x14ac:dyDescent="0.2">
      <c r="A92" s="50"/>
      <c r="B92" s="51" t="s">
        <v>36</v>
      </c>
      <c r="C92" s="1">
        <f>230564.92+70677.78</f>
        <v>301242.7</v>
      </c>
      <c r="D92" s="9">
        <v>283486.63</v>
      </c>
    </row>
    <row r="93" spans="1:6" x14ac:dyDescent="0.2">
      <c r="A93" s="50"/>
      <c r="B93" s="51" t="s">
        <v>32</v>
      </c>
      <c r="C93" s="1">
        <v>55289.17</v>
      </c>
      <c r="D93" s="9">
        <v>60786.94</v>
      </c>
      <c r="E93" s="50"/>
      <c r="F93" s="53"/>
    </row>
    <row r="94" spans="1:6" x14ac:dyDescent="0.2">
      <c r="A94" s="50"/>
      <c r="B94" s="51" t="s">
        <v>18</v>
      </c>
      <c r="C94" s="1">
        <f>7321.5+1582.2</f>
        <v>8903.7000000000007</v>
      </c>
      <c r="D94" s="9">
        <v>25315.02</v>
      </c>
      <c r="E94" s="51"/>
      <c r="F94" s="47"/>
    </row>
    <row r="95" spans="1:6" x14ac:dyDescent="0.2">
      <c r="A95" s="50"/>
      <c r="B95" s="51" t="s">
        <v>37</v>
      </c>
      <c r="C95" s="1">
        <v>20726.96</v>
      </c>
      <c r="D95" s="9">
        <v>26238.28</v>
      </c>
    </row>
    <row r="96" spans="1:6" x14ac:dyDescent="0.2">
      <c r="A96" s="50"/>
      <c r="B96" s="51" t="s">
        <v>68</v>
      </c>
      <c r="C96" s="1">
        <v>10649.5</v>
      </c>
      <c r="D96" s="9">
        <v>58049.5</v>
      </c>
    </row>
    <row r="97" spans="1:4" x14ac:dyDescent="0.2">
      <c r="A97" s="50"/>
      <c r="B97" s="51" t="s">
        <v>61</v>
      </c>
      <c r="C97" s="1">
        <v>30609.13</v>
      </c>
      <c r="D97" s="9">
        <v>64937.010999999999</v>
      </c>
    </row>
    <row r="98" spans="1:4" x14ac:dyDescent="0.2">
      <c r="A98" s="50"/>
      <c r="B98" s="51" t="s">
        <v>229</v>
      </c>
      <c r="C98" s="1">
        <v>22878.73</v>
      </c>
      <c r="D98" s="9">
        <v>0</v>
      </c>
    </row>
    <row r="99" spans="1:4" x14ac:dyDescent="0.2">
      <c r="B99" s="43" t="s">
        <v>29</v>
      </c>
      <c r="C99" s="1">
        <v>0</v>
      </c>
      <c r="D99" s="9">
        <v>32658.36</v>
      </c>
    </row>
    <row r="100" spans="1:4" x14ac:dyDescent="0.2">
      <c r="B100" s="43" t="s">
        <v>29</v>
      </c>
      <c r="C100" s="1">
        <v>5685.33</v>
      </c>
      <c r="D100" s="9">
        <v>0</v>
      </c>
    </row>
    <row r="101" spans="1:4" ht="15" customHeight="1" x14ac:dyDescent="0.2">
      <c r="B101" s="54" t="s">
        <v>44</v>
      </c>
      <c r="C101" s="1"/>
      <c r="D101" s="9">
        <v>0</v>
      </c>
    </row>
    <row r="102" spans="1:4" x14ac:dyDescent="0.2">
      <c r="B102" s="55" t="s">
        <v>231</v>
      </c>
      <c r="C102" s="9">
        <v>378924</v>
      </c>
      <c r="D102" s="9">
        <v>25968.48</v>
      </c>
    </row>
    <row r="103" spans="1:4" x14ac:dyDescent="0.2">
      <c r="B103" s="55" t="s">
        <v>164</v>
      </c>
      <c r="C103" s="9">
        <v>0</v>
      </c>
      <c r="D103" s="9">
        <v>5250</v>
      </c>
    </row>
    <row r="104" spans="1:4" x14ac:dyDescent="0.2">
      <c r="B104" s="55" t="s">
        <v>165</v>
      </c>
      <c r="C104" s="9">
        <v>0</v>
      </c>
      <c r="D104" s="9">
        <v>81848.479999999996</v>
      </c>
    </row>
    <row r="105" spans="1:4" x14ac:dyDescent="0.2">
      <c r="B105" s="55" t="s">
        <v>166</v>
      </c>
      <c r="C105" s="9">
        <v>0</v>
      </c>
      <c r="D105" s="9">
        <v>176982</v>
      </c>
    </row>
    <row r="106" spans="1:4" x14ac:dyDescent="0.2">
      <c r="B106" s="55" t="s">
        <v>230</v>
      </c>
      <c r="C106" s="9">
        <v>359678.83</v>
      </c>
      <c r="D106" s="9">
        <v>0</v>
      </c>
    </row>
    <row r="107" spans="1:4" ht="16.5" customHeight="1" thickBot="1" x14ac:dyDescent="0.25">
      <c r="B107" s="56" t="s">
        <v>20</v>
      </c>
      <c r="C107" s="45">
        <f>SUM(C82:C106)</f>
        <v>1554854.7799999998</v>
      </c>
      <c r="D107" s="45">
        <f>SUM(D82:D105)</f>
        <v>1235559.281</v>
      </c>
    </row>
    <row r="108" spans="1:4" ht="16.5" customHeight="1" thickTop="1" x14ac:dyDescent="0.2">
      <c r="B108" s="56"/>
      <c r="C108" s="46"/>
      <c r="D108" s="46"/>
    </row>
    <row r="109" spans="1:4" ht="16.5" customHeight="1" x14ac:dyDescent="0.2">
      <c r="B109" s="56"/>
      <c r="C109" s="46"/>
      <c r="D109" s="46"/>
    </row>
    <row r="110" spans="1:4" ht="16.5" customHeight="1" x14ac:dyDescent="0.2">
      <c r="B110" s="41" t="s">
        <v>173</v>
      </c>
      <c r="C110" s="46"/>
      <c r="D110" s="46"/>
    </row>
    <row r="111" spans="1:4" ht="16.5" customHeight="1" x14ac:dyDescent="0.2">
      <c r="B111" s="51" t="s">
        <v>172</v>
      </c>
      <c r="C111" s="9"/>
      <c r="D111" s="9"/>
    </row>
    <row r="112" spans="1:4" ht="16.5" customHeight="1" x14ac:dyDescent="0.25">
      <c r="B112" s="41" t="s">
        <v>167</v>
      </c>
      <c r="C112" s="42">
        <v>2024</v>
      </c>
      <c r="D112" s="42">
        <v>2023</v>
      </c>
    </row>
    <row r="113" spans="2:7" ht="13.5" thickBot="1" x14ac:dyDescent="0.25">
      <c r="B113" s="57" t="s">
        <v>250</v>
      </c>
      <c r="C113" s="58">
        <v>0</v>
      </c>
      <c r="D113" s="58">
        <v>4130</v>
      </c>
    </row>
    <row r="114" spans="2:7" ht="12.75" customHeight="1" thickTop="1" x14ac:dyDescent="0.2">
      <c r="B114" s="56"/>
      <c r="C114" s="48"/>
      <c r="D114" s="48"/>
    </row>
    <row r="115" spans="2:7" ht="12.75" customHeight="1" x14ac:dyDescent="0.2">
      <c r="B115" s="56"/>
      <c r="C115" s="48"/>
      <c r="D115" s="48"/>
    </row>
    <row r="116" spans="2:7" ht="12.75" customHeight="1" x14ac:dyDescent="0.2">
      <c r="B116" s="41" t="s">
        <v>171</v>
      </c>
      <c r="C116" s="48"/>
      <c r="D116" s="48"/>
    </row>
    <row r="117" spans="2:7" ht="14.25" customHeight="1" x14ac:dyDescent="0.2">
      <c r="B117" s="236" t="s">
        <v>220</v>
      </c>
      <c r="C117" s="236"/>
      <c r="D117" s="236"/>
    </row>
    <row r="118" spans="2:7" ht="20.25" customHeight="1" x14ac:dyDescent="0.25">
      <c r="B118" s="41" t="s">
        <v>167</v>
      </c>
      <c r="C118" s="42">
        <v>2024</v>
      </c>
      <c r="D118" s="42">
        <v>2023</v>
      </c>
    </row>
    <row r="119" spans="2:7" ht="13.5" customHeight="1" x14ac:dyDescent="0.2">
      <c r="B119" s="43" t="s">
        <v>82</v>
      </c>
      <c r="C119" s="9">
        <v>97316.34</v>
      </c>
      <c r="D119" s="9">
        <v>104105.88</v>
      </c>
    </row>
    <row r="120" spans="2:7" x14ac:dyDescent="0.2">
      <c r="B120" s="43" t="s">
        <v>83</v>
      </c>
      <c r="C120" s="9">
        <v>267150.24</v>
      </c>
      <c r="D120" s="9">
        <v>213787.19</v>
      </c>
    </row>
    <row r="121" spans="2:7" ht="13.5" thickBot="1" x14ac:dyDescent="0.25">
      <c r="B121" s="43" t="s">
        <v>136</v>
      </c>
      <c r="C121" s="59">
        <v>0</v>
      </c>
      <c r="D121" s="59">
        <v>12666.67</v>
      </c>
    </row>
    <row r="122" spans="2:7" ht="17.25" customHeight="1" thickBot="1" x14ac:dyDescent="0.25">
      <c r="B122" s="56" t="s">
        <v>20</v>
      </c>
      <c r="C122" s="60">
        <f>SUM(C119:C121)</f>
        <v>364466.57999999996</v>
      </c>
      <c r="D122" s="60">
        <f>SUM(D119:D121)</f>
        <v>330559.74</v>
      </c>
    </row>
    <row r="123" spans="2:7" ht="17.25" customHeight="1" thickTop="1" x14ac:dyDescent="0.2">
      <c r="B123" s="56"/>
      <c r="C123" s="62"/>
      <c r="D123" s="46"/>
    </row>
    <row r="124" spans="2:7" ht="17.25" customHeight="1" x14ac:dyDescent="0.2">
      <c r="B124" s="56"/>
      <c r="C124" s="62"/>
      <c r="D124" s="46"/>
    </row>
    <row r="125" spans="2:7" ht="15" x14ac:dyDescent="0.25">
      <c r="B125" s="167" t="s">
        <v>174</v>
      </c>
      <c r="C125" s="171"/>
      <c r="D125" s="172"/>
      <c r="E125" s="158"/>
      <c r="F125" s="158"/>
      <c r="G125" s="158"/>
    </row>
    <row r="126" spans="2:7" ht="15" x14ac:dyDescent="0.25">
      <c r="B126" s="169" t="s">
        <v>202</v>
      </c>
      <c r="C126" s="171"/>
      <c r="D126" s="172"/>
      <c r="E126" s="158"/>
      <c r="F126" s="158"/>
      <c r="G126" s="158"/>
    </row>
    <row r="127" spans="2:7" ht="15.75" thickBot="1" x14ac:dyDescent="0.3">
      <c r="B127" s="167"/>
      <c r="C127" s="171"/>
      <c r="D127" s="172"/>
      <c r="E127" s="158"/>
      <c r="F127" s="158"/>
      <c r="G127" s="158"/>
    </row>
    <row r="128" spans="2:7" s="67" customFormat="1" ht="43.5" customHeight="1" thickBot="1" x14ac:dyDescent="0.25">
      <c r="B128" s="164" t="s">
        <v>206</v>
      </c>
      <c r="C128" s="199" t="s">
        <v>127</v>
      </c>
      <c r="D128" s="198" t="s">
        <v>117</v>
      </c>
      <c r="E128" s="189" t="s">
        <v>124</v>
      </c>
      <c r="F128" s="190" t="s">
        <v>121</v>
      </c>
      <c r="G128" s="191" t="s">
        <v>21</v>
      </c>
    </row>
    <row r="129" spans="2:7" ht="21" customHeight="1" x14ac:dyDescent="0.25">
      <c r="B129" s="167" t="s">
        <v>207</v>
      </c>
      <c r="C129" s="161"/>
      <c r="D129" s="158"/>
      <c r="E129" s="158"/>
      <c r="F129" s="158"/>
      <c r="G129" s="158"/>
    </row>
    <row r="130" spans="2:7" ht="17.25" customHeight="1" x14ac:dyDescent="0.2">
      <c r="B130" s="167" t="s">
        <v>208</v>
      </c>
      <c r="C130" s="182">
        <v>54174620</v>
      </c>
      <c r="D130" s="175">
        <v>22509591</v>
      </c>
      <c r="E130" s="166">
        <v>21888612</v>
      </c>
      <c r="F130" s="166">
        <v>13947683</v>
      </c>
      <c r="G130" s="166">
        <v>112520506</v>
      </c>
    </row>
    <row r="131" spans="2:7" ht="15.75" customHeight="1" x14ac:dyDescent="0.2">
      <c r="B131" s="169" t="s">
        <v>118</v>
      </c>
      <c r="C131" s="176">
        <v>0</v>
      </c>
      <c r="D131" s="172">
        <v>0</v>
      </c>
      <c r="E131" s="162">
        <v>-945406.52</v>
      </c>
      <c r="F131" s="171">
        <v>-2904039.71</v>
      </c>
      <c r="G131" s="177">
        <v>-3849446.23</v>
      </c>
    </row>
    <row r="132" spans="2:7" ht="18.75" customHeight="1" x14ac:dyDescent="0.2">
      <c r="B132" s="169" t="s">
        <v>128</v>
      </c>
      <c r="C132" s="171">
        <v>0</v>
      </c>
      <c r="D132" s="172">
        <v>0</v>
      </c>
      <c r="E132" s="162">
        <v>333912.65999999997</v>
      </c>
      <c r="F132" s="171"/>
      <c r="G132" s="178">
        <v>333912.65999999997</v>
      </c>
    </row>
    <row r="133" spans="2:7" ht="16.5" customHeight="1" x14ac:dyDescent="0.2">
      <c r="B133" s="169" t="s">
        <v>221</v>
      </c>
      <c r="C133" s="179">
        <v>0</v>
      </c>
      <c r="D133" s="180">
        <v>0</v>
      </c>
      <c r="E133" s="181">
        <v>-2380201.4500000002</v>
      </c>
      <c r="F133" s="179">
        <v>1897061.71</v>
      </c>
      <c r="G133" s="179">
        <v>-483139.74000000022</v>
      </c>
    </row>
    <row r="134" spans="2:7" x14ac:dyDescent="0.2">
      <c r="B134" s="167" t="s">
        <v>95</v>
      </c>
      <c r="C134" s="182">
        <v>54174620</v>
      </c>
      <c r="D134" s="182">
        <v>22509591</v>
      </c>
      <c r="E134" s="166">
        <v>18896916.690000001</v>
      </c>
      <c r="F134" s="183">
        <v>12940705</v>
      </c>
      <c r="G134" s="183">
        <v>108521832.69</v>
      </c>
    </row>
    <row r="135" spans="2:7" ht="15" x14ac:dyDescent="0.25">
      <c r="B135" s="169"/>
      <c r="C135" s="171"/>
      <c r="D135" s="172"/>
      <c r="E135" s="158"/>
      <c r="F135" s="158"/>
      <c r="G135" s="171"/>
    </row>
    <row r="136" spans="2:7" ht="23.25" customHeight="1" x14ac:dyDescent="0.2">
      <c r="B136" s="167" t="s">
        <v>209</v>
      </c>
      <c r="C136" s="171"/>
      <c r="D136" s="183"/>
      <c r="E136" s="183"/>
      <c r="F136" s="183"/>
      <c r="G136" s="183"/>
    </row>
    <row r="137" spans="2:7" x14ac:dyDescent="0.2">
      <c r="B137" s="167" t="s">
        <v>210</v>
      </c>
      <c r="C137" s="182"/>
      <c r="D137" s="192">
        <v>-2669410</v>
      </c>
      <c r="E137" s="166">
        <v>-12495653</v>
      </c>
      <c r="F137" s="183">
        <v>-13011141.24</v>
      </c>
      <c r="G137" s="183">
        <v>-28176204.240000002</v>
      </c>
    </row>
    <row r="138" spans="2:7" ht="15.75" customHeight="1" x14ac:dyDescent="0.2">
      <c r="B138" s="169" t="s">
        <v>77</v>
      </c>
      <c r="C138" s="171"/>
      <c r="D138" s="172">
        <v>-221856.39</v>
      </c>
      <c r="E138" s="161">
        <v>-860322.64</v>
      </c>
      <c r="F138" s="171">
        <v>-574608.30000000005</v>
      </c>
      <c r="G138" s="184">
        <v>-1656787.33</v>
      </c>
    </row>
    <row r="139" spans="2:7" ht="15.75" customHeight="1" x14ac:dyDescent="0.2">
      <c r="B139" s="169" t="s">
        <v>118</v>
      </c>
      <c r="C139" s="171"/>
      <c r="D139" s="172"/>
      <c r="E139" s="161">
        <v>904996.96</v>
      </c>
      <c r="F139" s="171">
        <v>2904037.71</v>
      </c>
      <c r="G139" s="184">
        <v>3809034.67</v>
      </c>
    </row>
    <row r="140" spans="2:7" ht="15.75" customHeight="1" x14ac:dyDescent="0.2">
      <c r="B140" s="169" t="s">
        <v>222</v>
      </c>
      <c r="C140" s="171"/>
      <c r="D140" s="172"/>
      <c r="E140" s="161">
        <v>-298110.08000000002</v>
      </c>
      <c r="F140" s="171">
        <v>46496.09</v>
      </c>
      <c r="G140" s="184">
        <v>-251613.99000000002</v>
      </c>
    </row>
    <row r="141" spans="2:7" ht="18.75" customHeight="1" x14ac:dyDescent="0.2">
      <c r="B141" s="163" t="s">
        <v>216</v>
      </c>
      <c r="C141" s="182"/>
      <c r="D141" s="182">
        <v>-2891266.39</v>
      </c>
      <c r="E141" s="168">
        <v>-12749088.76</v>
      </c>
      <c r="F141" s="197">
        <v>-10635215.740000002</v>
      </c>
      <c r="G141" s="197">
        <v>-26275570.889999997</v>
      </c>
    </row>
    <row r="142" spans="2:7" ht="19.5" customHeight="1" thickBot="1" x14ac:dyDescent="0.25">
      <c r="B142" s="165" t="s">
        <v>216</v>
      </c>
      <c r="C142" s="160">
        <f>C134-C141</f>
        <v>54174620</v>
      </c>
      <c r="D142" s="160">
        <v>19618324.609999999</v>
      </c>
      <c r="E142" s="159">
        <v>6147827.9300000016</v>
      </c>
      <c r="F142" s="202">
        <v>2305489.2599999979</v>
      </c>
      <c r="G142" s="202">
        <v>82246261.799999997</v>
      </c>
    </row>
    <row r="143" spans="2:7" ht="15.75" thickTop="1" x14ac:dyDescent="0.25">
      <c r="B143" s="158"/>
      <c r="C143" s="158"/>
      <c r="D143" s="158"/>
      <c r="E143" s="158"/>
      <c r="F143" s="158"/>
      <c r="G143" s="158"/>
    </row>
    <row r="144" spans="2:7" ht="29.25" customHeight="1" thickBot="1" x14ac:dyDescent="0.3">
      <c r="B144" s="158"/>
      <c r="C144" s="158"/>
      <c r="D144" s="158"/>
      <c r="E144" s="158"/>
      <c r="F144" s="158"/>
      <c r="G144" s="158"/>
    </row>
    <row r="145" spans="1:7" ht="29.25" customHeight="1" thickBot="1" x14ac:dyDescent="0.25">
      <c r="A145" s="79"/>
      <c r="B145" s="164" t="s">
        <v>137</v>
      </c>
      <c r="C145" s="173" t="s">
        <v>127</v>
      </c>
      <c r="D145" s="174" t="s">
        <v>117</v>
      </c>
      <c r="E145" s="189" t="s">
        <v>124</v>
      </c>
      <c r="F145" s="190" t="s">
        <v>121</v>
      </c>
      <c r="G145" s="191" t="s">
        <v>21</v>
      </c>
    </row>
    <row r="146" spans="1:7" ht="17.25" customHeight="1" x14ac:dyDescent="0.2">
      <c r="A146" s="79"/>
      <c r="B146" s="167" t="s">
        <v>94</v>
      </c>
      <c r="C146" s="175">
        <v>54174620</v>
      </c>
      <c r="D146" s="175">
        <v>22509591</v>
      </c>
      <c r="E146" s="166">
        <v>19121875</v>
      </c>
      <c r="F146" s="166">
        <v>13947683</v>
      </c>
      <c r="G146" s="166">
        <v>109753769</v>
      </c>
    </row>
    <row r="147" spans="1:7" ht="14.25" customHeight="1" x14ac:dyDescent="0.25">
      <c r="A147" s="80"/>
      <c r="B147" s="169" t="s">
        <v>118</v>
      </c>
      <c r="C147" s="176"/>
      <c r="D147" s="172"/>
      <c r="E147" s="158"/>
      <c r="F147" s="171"/>
      <c r="G147" s="177"/>
    </row>
    <row r="148" spans="1:7" ht="13.5" customHeight="1" x14ac:dyDescent="0.2">
      <c r="A148" s="81"/>
      <c r="B148" s="169" t="s">
        <v>128</v>
      </c>
      <c r="C148" s="171"/>
      <c r="D148" s="172"/>
      <c r="E148" s="162">
        <v>2766737</v>
      </c>
      <c r="F148" s="171"/>
      <c r="G148" s="178">
        <v>2766737</v>
      </c>
    </row>
    <row r="149" spans="1:7" ht="13.5" customHeight="1" x14ac:dyDescent="0.2">
      <c r="A149" s="81"/>
      <c r="B149" s="169" t="s">
        <v>84</v>
      </c>
      <c r="C149" s="179">
        <v>0</v>
      </c>
      <c r="D149" s="180">
        <v>0</v>
      </c>
      <c r="E149" s="181">
        <v>0</v>
      </c>
      <c r="F149" s="179">
        <v>0</v>
      </c>
      <c r="G149" s="179">
        <v>0</v>
      </c>
    </row>
    <row r="150" spans="1:7" ht="12.75" customHeight="1" x14ac:dyDescent="0.2">
      <c r="A150" s="81"/>
      <c r="B150" s="167" t="s">
        <v>95</v>
      </c>
      <c r="C150" s="182">
        <v>54174620</v>
      </c>
      <c r="D150" s="182">
        <v>22509591</v>
      </c>
      <c r="E150" s="166">
        <v>21888612</v>
      </c>
      <c r="F150" s="183">
        <v>13947683</v>
      </c>
      <c r="G150" s="183">
        <v>112520506</v>
      </c>
    </row>
    <row r="151" spans="1:7" ht="15" x14ac:dyDescent="0.25">
      <c r="A151" s="81"/>
      <c r="B151" s="169"/>
      <c r="C151" s="171"/>
      <c r="D151" s="172"/>
      <c r="E151" s="158"/>
      <c r="F151" s="158"/>
      <c r="G151" s="171">
        <v>0</v>
      </c>
    </row>
    <row r="152" spans="1:7" ht="26.25" customHeight="1" x14ac:dyDescent="0.2">
      <c r="A152" s="81"/>
      <c r="B152" s="167" t="s">
        <v>163</v>
      </c>
      <c r="C152" s="171"/>
      <c r="D152" s="193">
        <v>-2096875</v>
      </c>
      <c r="E152" s="193">
        <v>-11239923</v>
      </c>
      <c r="F152" s="183">
        <v>-11318424.17</v>
      </c>
      <c r="G152" s="183">
        <v>-24655222.170000002</v>
      </c>
    </row>
    <row r="153" spans="1:7" ht="15.75" customHeight="1" x14ac:dyDescent="0.2">
      <c r="A153" s="81"/>
      <c r="B153" s="169" t="s">
        <v>77</v>
      </c>
      <c r="C153" s="171">
        <v>0</v>
      </c>
      <c r="D153" s="172">
        <v>-572535</v>
      </c>
      <c r="E153" s="162">
        <v>-1255730</v>
      </c>
      <c r="F153" s="177">
        <v>-1692717.07</v>
      </c>
      <c r="G153" s="177">
        <v>-3520982.0700000003</v>
      </c>
    </row>
    <row r="154" spans="1:7" ht="15" customHeight="1" x14ac:dyDescent="0.2">
      <c r="A154" s="81"/>
      <c r="B154" s="169" t="s">
        <v>118</v>
      </c>
      <c r="C154" s="171"/>
      <c r="D154" s="172"/>
      <c r="E154" s="161"/>
      <c r="F154" s="171">
        <v>0</v>
      </c>
      <c r="G154" s="184"/>
    </row>
    <row r="155" spans="1:7" x14ac:dyDescent="0.2">
      <c r="A155" s="81"/>
      <c r="B155" s="163" t="s">
        <v>216</v>
      </c>
      <c r="C155" s="185">
        <v>0</v>
      </c>
      <c r="D155" s="180">
        <v>-2669410</v>
      </c>
      <c r="E155" s="200">
        <v>-12495653</v>
      </c>
      <c r="F155" s="201">
        <v>-13011141.24</v>
      </c>
      <c r="G155" s="201">
        <v>-28176204.240000002</v>
      </c>
    </row>
    <row r="156" spans="1:7" ht="20.25" customHeight="1" thickBot="1" x14ac:dyDescent="0.25">
      <c r="A156" s="81"/>
      <c r="B156" s="170" t="s">
        <v>217</v>
      </c>
      <c r="C156" s="194">
        <v>54174620</v>
      </c>
      <c r="D156" s="194">
        <v>19840181</v>
      </c>
      <c r="E156" s="195">
        <v>9392959</v>
      </c>
      <c r="F156" s="196">
        <v>936541.75999999978</v>
      </c>
      <c r="G156" s="196">
        <v>84344301.75999999</v>
      </c>
    </row>
    <row r="157" spans="1:7" ht="13.5" thickTop="1" x14ac:dyDescent="0.2">
      <c r="A157" s="81"/>
      <c r="B157" s="188"/>
      <c r="C157" s="175"/>
      <c r="D157" s="186"/>
      <c r="E157" s="187"/>
      <c r="F157" s="187"/>
      <c r="G157" s="187"/>
    </row>
    <row r="158" spans="1:7" x14ac:dyDescent="0.2">
      <c r="A158" s="81"/>
      <c r="B158" s="86"/>
      <c r="C158" s="68"/>
      <c r="D158" s="84"/>
      <c r="E158" s="85"/>
    </row>
    <row r="160" spans="1:7" ht="15.75" x14ac:dyDescent="0.25">
      <c r="A160" s="81"/>
      <c r="B160" s="87"/>
      <c r="C160" s="88"/>
      <c r="D160" s="89"/>
      <c r="E160" s="89"/>
    </row>
    <row r="161" spans="1:5" x14ac:dyDescent="0.2">
      <c r="A161" s="50"/>
      <c r="B161" s="86" t="s">
        <v>175</v>
      </c>
      <c r="C161" s="68"/>
      <c r="D161" s="68"/>
      <c r="E161" s="85"/>
    </row>
    <row r="163" spans="1:5" ht="27.75" customHeight="1" x14ac:dyDescent="0.2">
      <c r="A163" s="50"/>
      <c r="B163" s="83" t="s">
        <v>251</v>
      </c>
      <c r="C163" s="9"/>
      <c r="D163" s="9"/>
    </row>
    <row r="164" spans="1:5" ht="21" customHeight="1" x14ac:dyDescent="0.2">
      <c r="A164" s="50"/>
      <c r="B164" s="86" t="s">
        <v>168</v>
      </c>
      <c r="C164" s="9"/>
      <c r="D164" s="9"/>
    </row>
    <row r="165" spans="1:5" ht="17.25" customHeight="1" x14ac:dyDescent="0.25">
      <c r="A165" s="50"/>
      <c r="B165" s="86" t="s">
        <v>211</v>
      </c>
      <c r="C165" s="42">
        <v>2024</v>
      </c>
      <c r="D165" s="42">
        <v>2023</v>
      </c>
    </row>
    <row r="166" spans="1:5" ht="14.25" customHeight="1" x14ac:dyDescent="0.2">
      <c r="A166" s="50"/>
      <c r="B166" s="21" t="s">
        <v>212</v>
      </c>
      <c r="C166" s="9">
        <v>2107639.1800000002</v>
      </c>
      <c r="D166" s="9">
        <v>1970639.18</v>
      </c>
    </row>
    <row r="167" spans="1:5" ht="14.25" customHeight="1" x14ac:dyDescent="0.2">
      <c r="A167" s="50"/>
      <c r="B167" s="21" t="s">
        <v>213</v>
      </c>
      <c r="C167" s="9">
        <f>-1905635.4</f>
        <v>-1905635.4</v>
      </c>
      <c r="D167" s="9">
        <v>-1699798.2</v>
      </c>
    </row>
    <row r="168" spans="1:5" ht="14.25" customHeight="1" x14ac:dyDescent="0.2">
      <c r="A168" s="50"/>
      <c r="B168" s="21" t="s">
        <v>214</v>
      </c>
      <c r="C168" s="9">
        <v>-85549.8</v>
      </c>
      <c r="D168" s="9">
        <v>137000</v>
      </c>
    </row>
    <row r="169" spans="1:5" x14ac:dyDescent="0.2">
      <c r="A169" s="50"/>
      <c r="B169" s="83" t="s">
        <v>215</v>
      </c>
      <c r="C169" s="9"/>
      <c r="D169" s="9">
        <v>-205837</v>
      </c>
    </row>
    <row r="170" spans="1:5" ht="19.5" customHeight="1" thickBot="1" x14ac:dyDescent="0.25">
      <c r="A170" s="50"/>
      <c r="B170" s="86" t="s">
        <v>95</v>
      </c>
      <c r="C170" s="45">
        <f>SUM(C166:C169)</f>
        <v>116453.98000000026</v>
      </c>
      <c r="D170" s="45">
        <f>SUM(D166:D169)</f>
        <v>202003.97999999998</v>
      </c>
    </row>
    <row r="171" spans="1:5" ht="13.5" thickTop="1" x14ac:dyDescent="0.2">
      <c r="A171" s="50"/>
      <c r="B171" s="7"/>
      <c r="C171" s="9"/>
      <c r="D171" s="9"/>
    </row>
    <row r="172" spans="1:5" x14ac:dyDescent="0.2">
      <c r="A172" s="50"/>
      <c r="B172" s="83"/>
      <c r="C172" s="9"/>
      <c r="D172" s="9"/>
    </row>
    <row r="173" spans="1:5" x14ac:dyDescent="0.2">
      <c r="A173" s="50"/>
      <c r="B173" s="7"/>
      <c r="C173" s="90"/>
      <c r="D173" s="4"/>
    </row>
    <row r="174" spans="1:5" x14ac:dyDescent="0.2">
      <c r="A174" s="50"/>
      <c r="B174" s="91" t="s">
        <v>176</v>
      </c>
      <c r="C174" s="90"/>
      <c r="D174" s="4"/>
    </row>
    <row r="175" spans="1:5" x14ac:dyDescent="0.2">
      <c r="A175" s="50"/>
      <c r="B175" s="21" t="s">
        <v>203</v>
      </c>
    </row>
    <row r="176" spans="1:5" ht="15" x14ac:dyDescent="0.25">
      <c r="A176" s="50"/>
      <c r="B176" s="38" t="s">
        <v>167</v>
      </c>
      <c r="C176" s="92" t="s">
        <v>78</v>
      </c>
      <c r="D176" s="42">
        <v>2024</v>
      </c>
    </row>
    <row r="177" spans="1:4" x14ac:dyDescent="0.2">
      <c r="A177" s="50"/>
      <c r="B177" s="38" t="s">
        <v>252</v>
      </c>
      <c r="C177" s="92"/>
      <c r="D177" s="21"/>
    </row>
    <row r="178" spans="1:4" x14ac:dyDescent="0.2">
      <c r="A178" s="50"/>
      <c r="B178" s="93" t="s">
        <v>161</v>
      </c>
      <c r="C178" s="94" t="s">
        <v>81</v>
      </c>
      <c r="D178" s="20">
        <v>201118.69</v>
      </c>
    </row>
    <row r="179" spans="1:4" x14ac:dyDescent="0.2">
      <c r="A179" s="50"/>
      <c r="B179" s="93" t="s">
        <v>256</v>
      </c>
      <c r="C179" s="94" t="s">
        <v>257</v>
      </c>
      <c r="D179" s="21"/>
    </row>
    <row r="180" spans="1:4" x14ac:dyDescent="0.2">
      <c r="A180" s="50"/>
      <c r="B180" s="93" t="s">
        <v>258</v>
      </c>
      <c r="C180" s="94" t="s">
        <v>259</v>
      </c>
      <c r="D180" s="21"/>
    </row>
    <row r="181" spans="1:4" x14ac:dyDescent="0.2">
      <c r="A181" s="50"/>
      <c r="B181" s="7" t="s">
        <v>20</v>
      </c>
      <c r="C181" s="95"/>
      <c r="D181" s="21"/>
    </row>
    <row r="182" spans="1:4" ht="15.75" thickBot="1" x14ac:dyDescent="0.3">
      <c r="A182" s="50"/>
      <c r="B182" s="38"/>
      <c r="C182" s="92"/>
      <c r="D182" s="157">
        <f>SUM(D178:D181)</f>
        <v>201118.69</v>
      </c>
    </row>
    <row r="183" spans="1:4" ht="15.75" thickTop="1" x14ac:dyDescent="0.25">
      <c r="A183" s="50"/>
      <c r="B183" s="38" t="s">
        <v>260</v>
      </c>
      <c r="C183" s="92"/>
      <c r="D183" s="42"/>
    </row>
    <row r="184" spans="1:4" ht="16.5" customHeight="1" x14ac:dyDescent="0.2">
      <c r="A184" s="50"/>
      <c r="B184" s="93" t="s">
        <v>79</v>
      </c>
      <c r="C184" s="94" t="s">
        <v>80</v>
      </c>
      <c r="D184" s="94">
        <v>462692.16</v>
      </c>
    </row>
    <row r="185" spans="1:4" ht="17.25" customHeight="1" thickBot="1" x14ac:dyDescent="0.25">
      <c r="A185" s="50"/>
      <c r="B185" s="7" t="s">
        <v>20</v>
      </c>
      <c r="C185" s="95"/>
      <c r="D185" s="96">
        <f>SUM(D184)</f>
        <v>462692.16</v>
      </c>
    </row>
    <row r="186" spans="1:4" ht="9.75" customHeight="1" thickTop="1" x14ac:dyDescent="0.2">
      <c r="A186" s="50"/>
      <c r="B186" s="7"/>
      <c r="C186" s="95"/>
    </row>
    <row r="187" spans="1:4" ht="9.75" customHeight="1" x14ac:dyDescent="0.2">
      <c r="A187" s="50"/>
      <c r="B187" s="7"/>
      <c r="C187" s="95"/>
      <c r="D187" s="95"/>
    </row>
    <row r="188" spans="1:4" ht="9.75" customHeight="1" x14ac:dyDescent="0.2">
      <c r="A188" s="50"/>
      <c r="B188" s="7"/>
      <c r="C188" s="95"/>
      <c r="D188" s="95"/>
    </row>
    <row r="189" spans="1:4" ht="9.75" customHeight="1" x14ac:dyDescent="0.2">
      <c r="A189" s="50"/>
      <c r="B189" s="7"/>
      <c r="C189" s="95"/>
      <c r="D189" s="95"/>
    </row>
    <row r="190" spans="1:4" ht="9.75" customHeight="1" x14ac:dyDescent="0.2">
      <c r="A190" s="50"/>
      <c r="B190" s="91" t="s">
        <v>177</v>
      </c>
      <c r="C190" s="95"/>
      <c r="D190" s="95"/>
    </row>
    <row r="191" spans="1:4" ht="28.5" customHeight="1" x14ac:dyDescent="0.2">
      <c r="A191" s="50"/>
      <c r="B191" s="33" t="s">
        <v>253</v>
      </c>
      <c r="C191" s="34"/>
      <c r="D191" s="34"/>
    </row>
    <row r="192" spans="1:4" s="100" customFormat="1" ht="15" x14ac:dyDescent="0.25">
      <c r="A192" s="97"/>
      <c r="B192" s="98" t="s">
        <v>167</v>
      </c>
      <c r="C192" s="42">
        <v>2024</v>
      </c>
      <c r="D192" s="42">
        <v>2023</v>
      </c>
    </row>
    <row r="193" spans="1:4" ht="10.5" customHeight="1" x14ac:dyDescent="0.2">
      <c r="A193" s="50"/>
      <c r="B193" s="101" t="s">
        <v>254</v>
      </c>
      <c r="C193" s="17">
        <v>7719.89</v>
      </c>
      <c r="D193" s="17">
        <v>4416.99</v>
      </c>
    </row>
    <row r="194" spans="1:4" ht="13.5" thickBot="1" x14ac:dyDescent="0.25">
      <c r="A194" s="50"/>
      <c r="B194" s="102" t="s">
        <v>21</v>
      </c>
      <c r="C194" s="103">
        <f>SUM(C193)</f>
        <v>7719.89</v>
      </c>
      <c r="D194" s="103">
        <f>SUM(D193)</f>
        <v>4416.99</v>
      </c>
    </row>
    <row r="195" spans="1:4" ht="13.5" thickTop="1" x14ac:dyDescent="0.2">
      <c r="A195" s="50"/>
      <c r="B195" s="7"/>
      <c r="C195" s="95"/>
      <c r="D195" s="95"/>
    </row>
    <row r="196" spans="1:4" x14ac:dyDescent="0.2">
      <c r="A196" s="50"/>
      <c r="B196" s="7"/>
      <c r="C196" s="10"/>
      <c r="D196" s="10"/>
    </row>
    <row r="197" spans="1:4" x14ac:dyDescent="0.2">
      <c r="A197" s="50"/>
      <c r="B197" s="7"/>
      <c r="C197" s="10"/>
      <c r="D197" s="10"/>
    </row>
    <row r="198" spans="1:4" x14ac:dyDescent="0.2">
      <c r="A198" s="50"/>
      <c r="B198" s="7"/>
      <c r="C198" s="10"/>
      <c r="D198" s="10"/>
    </row>
    <row r="199" spans="1:4" x14ac:dyDescent="0.2">
      <c r="A199" s="50"/>
      <c r="B199" s="91"/>
      <c r="C199" s="13"/>
      <c r="D199" s="13"/>
    </row>
    <row r="200" spans="1:4" ht="15" x14ac:dyDescent="0.25">
      <c r="A200" s="50"/>
      <c r="B200" s="91" t="s">
        <v>178</v>
      </c>
      <c r="C200" s="42">
        <v>2024</v>
      </c>
      <c r="D200" s="42">
        <v>2023</v>
      </c>
    </row>
    <row r="201" spans="1:4" ht="25.5" x14ac:dyDescent="0.25">
      <c r="A201" s="50"/>
      <c r="B201" s="33" t="s">
        <v>255</v>
      </c>
      <c r="C201" s="42"/>
      <c r="D201" s="42"/>
    </row>
    <row r="202" spans="1:4" ht="15" x14ac:dyDescent="0.25">
      <c r="A202" s="50"/>
      <c r="B202" s="38" t="s">
        <v>167</v>
      </c>
      <c r="C202" s="42"/>
      <c r="D202" s="42"/>
    </row>
    <row r="203" spans="1:4" x14ac:dyDescent="0.2">
      <c r="A203" s="50"/>
      <c r="B203" s="93" t="s">
        <v>189</v>
      </c>
      <c r="C203" s="149">
        <v>8745735</v>
      </c>
      <c r="D203" s="94">
        <v>8745735</v>
      </c>
    </row>
    <row r="204" spans="1:4" x14ac:dyDescent="0.2">
      <c r="A204" s="50"/>
      <c r="B204" s="93" t="s">
        <v>188</v>
      </c>
      <c r="C204" s="150">
        <v>275998841</v>
      </c>
      <c r="D204" s="104">
        <v>233170618</v>
      </c>
    </row>
    <row r="205" spans="1:4" x14ac:dyDescent="0.2">
      <c r="A205" s="50"/>
      <c r="B205" s="93" t="s">
        <v>264</v>
      </c>
      <c r="C205" s="150">
        <v>-5156529.54</v>
      </c>
      <c r="D205" s="104">
        <v>0</v>
      </c>
    </row>
    <row r="206" spans="1:4" x14ac:dyDescent="0.2">
      <c r="A206" s="50"/>
      <c r="B206" s="93" t="s">
        <v>265</v>
      </c>
      <c r="C206" s="150">
        <v>0</v>
      </c>
      <c r="D206" s="104">
        <v>0</v>
      </c>
    </row>
    <row r="207" spans="1:4" x14ac:dyDescent="0.2">
      <c r="A207" s="50"/>
      <c r="B207" s="93" t="s">
        <v>266</v>
      </c>
      <c r="C207" s="150"/>
      <c r="D207" s="104"/>
    </row>
    <row r="208" spans="1:4" x14ac:dyDescent="0.2">
      <c r="A208" s="50"/>
      <c r="B208" s="105" t="s">
        <v>45</v>
      </c>
      <c r="C208" s="150">
        <v>50906469</v>
      </c>
      <c r="D208" s="104">
        <v>50149468</v>
      </c>
    </row>
    <row r="209" spans="1:221" ht="13.5" thickBot="1" x14ac:dyDescent="0.25">
      <c r="A209" s="50"/>
      <c r="B209" s="106" t="s">
        <v>20</v>
      </c>
      <c r="C209" s="151">
        <f>SUM(C203:C208)</f>
        <v>330494515.45999998</v>
      </c>
      <c r="D209" s="107">
        <f>SUM(D203:D208)</f>
        <v>292065821</v>
      </c>
    </row>
    <row r="210" spans="1:221" ht="13.5" thickTop="1" x14ac:dyDescent="0.2">
      <c r="A210" s="50"/>
      <c r="B210" s="7"/>
      <c r="C210" s="10"/>
      <c r="D210" s="10"/>
    </row>
    <row r="211" spans="1:221" x14ac:dyDescent="0.2">
      <c r="A211" s="50"/>
      <c r="B211" s="7"/>
      <c r="C211" s="10"/>
      <c r="D211" s="10"/>
    </row>
    <row r="212" spans="1:221" x14ac:dyDescent="0.2">
      <c r="A212" s="50"/>
      <c r="B212" s="91" t="s">
        <v>236</v>
      </c>
      <c r="C212" s="10"/>
      <c r="D212" s="10"/>
    </row>
    <row r="213" spans="1:221" ht="14.25" customHeight="1" x14ac:dyDescent="0.2">
      <c r="A213" s="50"/>
      <c r="B213" s="108" t="s">
        <v>179</v>
      </c>
      <c r="C213" s="34"/>
      <c r="D213" s="34"/>
    </row>
    <row r="214" spans="1:221" ht="30" customHeight="1" x14ac:dyDescent="0.2">
      <c r="B214" s="109" t="s">
        <v>240</v>
      </c>
      <c r="C214" s="110"/>
      <c r="D214" s="110"/>
      <c r="E214" s="111"/>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c r="BA214" s="50"/>
      <c r="BB214" s="50"/>
      <c r="BC214" s="50"/>
      <c r="BD214" s="50"/>
      <c r="BE214" s="50"/>
      <c r="BF214" s="50"/>
      <c r="BG214" s="50"/>
      <c r="BH214" s="50"/>
      <c r="BI214" s="50"/>
      <c r="BJ214" s="50"/>
      <c r="BK214" s="50"/>
      <c r="BL214" s="50"/>
      <c r="BM214" s="50"/>
      <c r="BN214" s="50"/>
      <c r="BO214" s="50"/>
      <c r="BP214" s="50"/>
      <c r="BQ214" s="50"/>
      <c r="BR214" s="50"/>
      <c r="BS214" s="50"/>
      <c r="BT214" s="50"/>
      <c r="BU214" s="50"/>
      <c r="BV214" s="50"/>
      <c r="BW214" s="50"/>
      <c r="BX214" s="50"/>
      <c r="BY214" s="50"/>
      <c r="BZ214" s="50"/>
      <c r="CA214" s="50"/>
      <c r="CB214" s="50"/>
      <c r="CC214" s="50"/>
      <c r="CD214" s="50"/>
      <c r="CE214" s="50"/>
      <c r="CF214" s="50"/>
      <c r="CG214" s="50"/>
      <c r="CH214" s="50"/>
      <c r="CI214" s="50"/>
      <c r="CJ214" s="50"/>
      <c r="CK214" s="50"/>
      <c r="CL214" s="50"/>
      <c r="CM214" s="50"/>
      <c r="CN214" s="50"/>
      <c r="CO214" s="50"/>
      <c r="CP214" s="50"/>
      <c r="CQ214" s="50"/>
      <c r="CR214" s="50"/>
      <c r="CS214" s="50"/>
      <c r="CT214" s="50"/>
      <c r="CU214" s="50"/>
      <c r="CV214" s="50"/>
      <c r="CW214" s="50"/>
      <c r="CX214" s="50"/>
      <c r="CY214" s="50"/>
      <c r="CZ214" s="50"/>
      <c r="DA214" s="50"/>
      <c r="DB214" s="50"/>
      <c r="DC214" s="50"/>
      <c r="DD214" s="50"/>
      <c r="DE214" s="50"/>
      <c r="DF214" s="50"/>
      <c r="DG214" s="50"/>
      <c r="DH214" s="50"/>
      <c r="DI214" s="50"/>
      <c r="DJ214" s="50"/>
      <c r="DK214" s="50"/>
      <c r="DL214" s="50"/>
      <c r="DM214" s="50"/>
      <c r="DN214" s="50"/>
      <c r="DO214" s="50"/>
      <c r="DP214" s="50"/>
      <c r="DQ214" s="50"/>
      <c r="DR214" s="50"/>
      <c r="DS214" s="50"/>
      <c r="DT214" s="50"/>
      <c r="DU214" s="50"/>
      <c r="DV214" s="50"/>
      <c r="DW214" s="50"/>
      <c r="DX214" s="50"/>
      <c r="DY214" s="50"/>
      <c r="DZ214" s="50"/>
      <c r="EA214" s="50"/>
      <c r="EB214" s="50"/>
      <c r="EC214" s="50"/>
      <c r="ED214" s="50"/>
      <c r="EE214" s="50"/>
      <c r="EF214" s="50"/>
      <c r="EG214" s="50"/>
      <c r="EH214" s="50"/>
      <c r="EI214" s="50"/>
      <c r="EJ214" s="50"/>
      <c r="EK214" s="50"/>
      <c r="EL214" s="50"/>
      <c r="EM214" s="50"/>
      <c r="EN214" s="50"/>
      <c r="EO214" s="50"/>
      <c r="EP214" s="50"/>
      <c r="EQ214" s="50"/>
      <c r="ER214" s="50"/>
      <c r="ES214" s="50"/>
      <c r="ET214" s="50"/>
      <c r="EU214" s="50"/>
      <c r="EV214" s="50"/>
      <c r="EW214" s="50"/>
      <c r="EX214" s="50"/>
      <c r="EY214" s="50"/>
      <c r="EZ214" s="50"/>
      <c r="FA214" s="50"/>
      <c r="FB214" s="50"/>
      <c r="FC214" s="50"/>
      <c r="FD214" s="50"/>
      <c r="FE214" s="50"/>
      <c r="FF214" s="50"/>
      <c r="FG214" s="50"/>
      <c r="FH214" s="50"/>
      <c r="FI214" s="50"/>
      <c r="FJ214" s="50"/>
      <c r="FK214" s="50"/>
      <c r="FL214" s="50"/>
      <c r="FM214" s="50"/>
      <c r="FN214" s="50"/>
      <c r="FO214" s="50"/>
      <c r="FP214" s="50"/>
      <c r="FQ214" s="50"/>
      <c r="FR214" s="50"/>
      <c r="FS214" s="50"/>
      <c r="FT214" s="50"/>
      <c r="FU214" s="50"/>
      <c r="FV214" s="50"/>
      <c r="FW214" s="50"/>
      <c r="FX214" s="50"/>
      <c r="FY214" s="50"/>
      <c r="FZ214" s="50"/>
      <c r="GA214" s="50"/>
      <c r="GB214" s="50"/>
      <c r="GC214" s="50"/>
      <c r="GD214" s="50"/>
      <c r="GE214" s="50"/>
      <c r="GF214" s="50"/>
      <c r="GG214" s="50"/>
      <c r="GH214" s="50"/>
      <c r="GI214" s="50"/>
      <c r="GJ214" s="50"/>
      <c r="GK214" s="50"/>
      <c r="GL214" s="50"/>
      <c r="GM214" s="50"/>
      <c r="GN214" s="50"/>
      <c r="GO214" s="50"/>
      <c r="GP214" s="50"/>
      <c r="GQ214" s="50"/>
      <c r="GR214" s="50"/>
      <c r="GS214" s="50"/>
      <c r="GT214" s="50"/>
      <c r="GU214" s="50"/>
      <c r="GV214" s="50"/>
      <c r="GW214" s="50"/>
      <c r="GX214" s="50"/>
      <c r="GY214" s="50"/>
      <c r="GZ214" s="50"/>
      <c r="HA214" s="50"/>
      <c r="HB214" s="50"/>
      <c r="HC214" s="50"/>
      <c r="HD214" s="50"/>
      <c r="HE214" s="50"/>
      <c r="HF214" s="50"/>
      <c r="HG214" s="50"/>
      <c r="HH214" s="50"/>
      <c r="HI214" s="50"/>
      <c r="HJ214" s="50"/>
      <c r="HK214" s="50"/>
      <c r="HL214" s="50"/>
      <c r="HM214" s="50"/>
    </row>
    <row r="215" spans="1:221" ht="23.25" customHeight="1" x14ac:dyDescent="0.25">
      <c r="B215" s="38" t="s">
        <v>167</v>
      </c>
      <c r="C215" s="42">
        <v>2024</v>
      </c>
      <c r="D215" s="42">
        <v>2023</v>
      </c>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c r="BI215" s="50"/>
      <c r="BJ215" s="50"/>
      <c r="BK215" s="50"/>
      <c r="BL215" s="50"/>
      <c r="BM215" s="50"/>
      <c r="BN215" s="50"/>
      <c r="BO215" s="50"/>
      <c r="BP215" s="50"/>
      <c r="BQ215" s="50"/>
      <c r="BR215" s="50"/>
      <c r="BS215" s="50"/>
      <c r="BT215" s="50"/>
      <c r="BU215" s="50"/>
      <c r="BV215" s="50"/>
      <c r="BW215" s="50"/>
      <c r="BX215" s="50"/>
      <c r="BY215" s="50"/>
      <c r="BZ215" s="50"/>
      <c r="CA215" s="50"/>
      <c r="CB215" s="50"/>
      <c r="CC215" s="50"/>
      <c r="CD215" s="50"/>
      <c r="CE215" s="50"/>
      <c r="CF215" s="50"/>
      <c r="CG215" s="50"/>
      <c r="CH215" s="50"/>
      <c r="CI215" s="50"/>
      <c r="CJ215" s="50"/>
      <c r="CK215" s="50"/>
      <c r="CL215" s="50"/>
      <c r="CM215" s="50"/>
      <c r="CN215" s="50"/>
      <c r="CO215" s="50"/>
      <c r="CP215" s="50"/>
      <c r="CQ215" s="50"/>
      <c r="CR215" s="50"/>
      <c r="CS215" s="50"/>
      <c r="CT215" s="50"/>
      <c r="CU215" s="50"/>
      <c r="CV215" s="50"/>
      <c r="CW215" s="50"/>
      <c r="CX215" s="50"/>
      <c r="CY215" s="50"/>
      <c r="CZ215" s="50"/>
      <c r="DA215" s="50"/>
      <c r="DB215" s="50"/>
      <c r="DC215" s="50"/>
      <c r="DD215" s="50"/>
      <c r="DE215" s="50"/>
      <c r="DF215" s="50"/>
      <c r="DG215" s="50"/>
      <c r="DH215" s="50"/>
      <c r="DI215" s="50"/>
      <c r="DJ215" s="50"/>
      <c r="DK215" s="50"/>
      <c r="DL215" s="50"/>
      <c r="DM215" s="50"/>
      <c r="DN215" s="50"/>
      <c r="DO215" s="50"/>
      <c r="DP215" s="50"/>
      <c r="DQ215" s="50"/>
      <c r="DR215" s="50"/>
      <c r="DS215" s="50"/>
      <c r="DT215" s="50"/>
      <c r="DU215" s="50"/>
      <c r="DV215" s="50"/>
      <c r="DW215" s="50"/>
      <c r="DX215" s="50"/>
      <c r="DY215" s="50"/>
      <c r="DZ215" s="50"/>
      <c r="EA215" s="50"/>
      <c r="EB215" s="50"/>
      <c r="EC215" s="50"/>
      <c r="ED215" s="50"/>
      <c r="EE215" s="50"/>
      <c r="EF215" s="50"/>
      <c r="EG215" s="50"/>
      <c r="EH215" s="50"/>
      <c r="EI215" s="50"/>
      <c r="EJ215" s="50"/>
      <c r="EK215" s="50"/>
      <c r="EL215" s="50"/>
      <c r="EM215" s="50"/>
      <c r="EN215" s="50"/>
      <c r="EO215" s="50"/>
      <c r="EP215" s="50"/>
      <c r="EQ215" s="50"/>
      <c r="ER215" s="50"/>
      <c r="ES215" s="50"/>
      <c r="ET215" s="50"/>
      <c r="EU215" s="50"/>
      <c r="EV215" s="50"/>
      <c r="EW215" s="50"/>
      <c r="EX215" s="50"/>
      <c r="EY215" s="50"/>
      <c r="EZ215" s="50"/>
      <c r="FA215" s="50"/>
      <c r="FB215" s="50"/>
      <c r="FC215" s="50"/>
      <c r="FD215" s="50"/>
      <c r="FE215" s="50"/>
      <c r="FF215" s="50"/>
      <c r="FG215" s="50"/>
      <c r="FH215" s="50"/>
      <c r="FI215" s="50"/>
      <c r="FJ215" s="50"/>
      <c r="FK215" s="50"/>
      <c r="FL215" s="50"/>
      <c r="FM215" s="50"/>
      <c r="FN215" s="50"/>
      <c r="FO215" s="50"/>
      <c r="FP215" s="50"/>
      <c r="FQ215" s="50"/>
      <c r="FR215" s="50"/>
      <c r="FS215" s="50"/>
      <c r="FT215" s="50"/>
      <c r="FU215" s="50"/>
      <c r="FV215" s="50"/>
      <c r="FW215" s="50"/>
      <c r="FX215" s="50"/>
      <c r="FY215" s="50"/>
      <c r="FZ215" s="50"/>
      <c r="GA215" s="50"/>
      <c r="GB215" s="50"/>
      <c r="GC215" s="50"/>
      <c r="GD215" s="50"/>
      <c r="GE215" s="50"/>
      <c r="GF215" s="50"/>
      <c r="GG215" s="50"/>
      <c r="GH215" s="50"/>
      <c r="GI215" s="50"/>
      <c r="GJ215" s="50"/>
      <c r="GK215" s="50"/>
      <c r="GL215" s="50"/>
      <c r="GM215" s="50"/>
      <c r="GN215" s="50"/>
      <c r="GO215" s="50"/>
      <c r="GP215" s="50"/>
      <c r="GQ215" s="50"/>
      <c r="GR215" s="50"/>
      <c r="GS215" s="50"/>
      <c r="GT215" s="50"/>
      <c r="GU215" s="50"/>
      <c r="GV215" s="50"/>
      <c r="GW215" s="50"/>
      <c r="GX215" s="50"/>
      <c r="GY215" s="50"/>
      <c r="GZ215" s="50"/>
      <c r="HA215" s="50"/>
      <c r="HB215" s="50"/>
      <c r="HC215" s="50"/>
      <c r="HD215" s="50"/>
      <c r="HE215" s="50"/>
      <c r="HF215" s="50"/>
      <c r="HG215" s="50"/>
      <c r="HH215" s="50"/>
      <c r="HI215" s="50"/>
      <c r="HJ215" s="50"/>
      <c r="HK215" s="50"/>
      <c r="HL215" s="50"/>
      <c r="HM215" s="50"/>
    </row>
    <row r="216" spans="1:221" ht="25.5" x14ac:dyDescent="0.2">
      <c r="B216" s="101" t="s">
        <v>237</v>
      </c>
      <c r="C216" s="113">
        <v>174210104.33000001</v>
      </c>
      <c r="D216" s="113">
        <v>161911847</v>
      </c>
    </row>
    <row r="217" spans="1:221" ht="13.5" thickBot="1" x14ac:dyDescent="0.25">
      <c r="B217" s="115" t="s">
        <v>20</v>
      </c>
      <c r="C217" s="132">
        <f>SUM(C216:C216)</f>
        <v>174210104.33000001</v>
      </c>
      <c r="D217" s="132">
        <f>SUM(D216:D216)</f>
        <v>161911847</v>
      </c>
    </row>
    <row r="218" spans="1:221" ht="13.5" thickTop="1" x14ac:dyDescent="0.2">
      <c r="B218" s="7"/>
      <c r="C218" s="116"/>
      <c r="D218" s="46"/>
    </row>
    <row r="219" spans="1:221" x14ac:dyDescent="0.2">
      <c r="B219" s="7"/>
      <c r="C219" s="116"/>
      <c r="D219" s="46"/>
    </row>
    <row r="220" spans="1:221" x14ac:dyDescent="0.2">
      <c r="B220" s="7"/>
      <c r="C220" s="116"/>
      <c r="D220" s="46"/>
    </row>
    <row r="221" spans="1:221" x14ac:dyDescent="0.2">
      <c r="B221" s="108" t="s">
        <v>238</v>
      </c>
      <c r="C221" s="116"/>
      <c r="D221" s="46"/>
    </row>
    <row r="222" spans="1:221" x14ac:dyDescent="0.2">
      <c r="B222" s="57" t="s">
        <v>239</v>
      </c>
      <c r="C222" s="74">
        <v>120866.67</v>
      </c>
      <c r="D222" s="74">
        <v>0</v>
      </c>
    </row>
    <row r="223" spans="1:221" x14ac:dyDescent="0.2">
      <c r="B223" s="112" t="s">
        <v>223</v>
      </c>
      <c r="C223" s="116"/>
      <c r="D223" s="46"/>
    </row>
    <row r="224" spans="1:221" ht="15" customHeight="1" thickBot="1" x14ac:dyDescent="0.25">
      <c r="B224" s="115" t="s">
        <v>20</v>
      </c>
      <c r="C224" s="61">
        <v>120866.67</v>
      </c>
      <c r="D224" s="61">
        <v>0</v>
      </c>
    </row>
    <row r="225" spans="2:4" ht="13.5" thickTop="1" x14ac:dyDescent="0.2">
      <c r="B225" s="7"/>
      <c r="C225" s="116"/>
      <c r="D225" s="46"/>
    </row>
    <row r="226" spans="2:4" ht="12.75" customHeight="1" x14ac:dyDescent="0.2">
      <c r="B226" s="91"/>
      <c r="C226" s="95"/>
      <c r="D226" s="95"/>
    </row>
    <row r="227" spans="2:4" x14ac:dyDescent="0.2">
      <c r="B227" s="108" t="s">
        <v>241</v>
      </c>
      <c r="C227" s="117"/>
      <c r="D227" s="117"/>
    </row>
    <row r="228" spans="2:4" ht="15.75" customHeight="1" x14ac:dyDescent="0.2">
      <c r="B228" s="11" t="s">
        <v>204</v>
      </c>
      <c r="C228" s="32"/>
      <c r="D228" s="32"/>
    </row>
    <row r="229" spans="2:4" x14ac:dyDescent="0.2">
      <c r="B229" s="38" t="s">
        <v>167</v>
      </c>
    </row>
    <row r="230" spans="2:4" x14ac:dyDescent="0.2">
      <c r="B230" s="108" t="s">
        <v>123</v>
      </c>
      <c r="C230" s="15">
        <v>2024</v>
      </c>
      <c r="D230" s="15">
        <v>2023</v>
      </c>
    </row>
    <row r="231" spans="2:4" x14ac:dyDescent="0.2">
      <c r="B231" s="101" t="s">
        <v>48</v>
      </c>
      <c r="C231" s="9">
        <v>19744274.890000001</v>
      </c>
      <c r="D231" s="9">
        <v>20407048.23</v>
      </c>
    </row>
    <row r="232" spans="2:4" x14ac:dyDescent="0.2">
      <c r="B232" s="101" t="s">
        <v>142</v>
      </c>
      <c r="C232" s="9">
        <v>7689000</v>
      </c>
      <c r="D232" s="9">
        <v>3996000</v>
      </c>
    </row>
    <row r="233" spans="2:4" x14ac:dyDescent="0.2">
      <c r="B233" s="101" t="s">
        <v>139</v>
      </c>
      <c r="C233" s="9">
        <v>1075333.33</v>
      </c>
      <c r="D233" s="9">
        <v>1257760</v>
      </c>
    </row>
    <row r="234" spans="2:4" x14ac:dyDescent="0.2">
      <c r="B234" s="101" t="s">
        <v>138</v>
      </c>
      <c r="C234" s="9">
        <v>320000</v>
      </c>
      <c r="D234" s="9">
        <v>98000</v>
      </c>
    </row>
    <row r="235" spans="2:4" x14ac:dyDescent="0.2">
      <c r="B235" s="101" t="s">
        <v>191</v>
      </c>
      <c r="C235" s="9">
        <v>0</v>
      </c>
      <c r="D235" s="9"/>
    </row>
    <row r="236" spans="2:4" x14ac:dyDescent="0.2">
      <c r="B236" s="101" t="s">
        <v>141</v>
      </c>
      <c r="C236" s="9">
        <v>230156.3</v>
      </c>
      <c r="D236" s="9">
        <v>609782.35</v>
      </c>
    </row>
    <row r="237" spans="2:4" x14ac:dyDescent="0.2">
      <c r="B237" s="101" t="s">
        <v>46</v>
      </c>
      <c r="C237" s="9">
        <v>1004500</v>
      </c>
      <c r="D237" s="9">
        <v>1029133.33</v>
      </c>
    </row>
    <row r="238" spans="2:4" x14ac:dyDescent="0.2">
      <c r="B238" s="101" t="s">
        <v>140</v>
      </c>
      <c r="C238" s="9">
        <v>3574086.11</v>
      </c>
      <c r="D238" s="9">
        <v>2887237.53</v>
      </c>
    </row>
    <row r="239" spans="2:4" x14ac:dyDescent="0.2">
      <c r="B239" s="101" t="s">
        <v>47</v>
      </c>
      <c r="C239" s="17">
        <v>846500</v>
      </c>
      <c r="D239" s="17">
        <v>814500</v>
      </c>
    </row>
    <row r="240" spans="2:4" x14ac:dyDescent="0.2">
      <c r="B240" s="101" t="s">
        <v>186</v>
      </c>
      <c r="C240" s="17">
        <v>2046698.68</v>
      </c>
      <c r="D240" s="17">
        <v>1828875.51</v>
      </c>
    </row>
    <row r="241" spans="2:4" x14ac:dyDescent="0.2">
      <c r="B241" s="101" t="s">
        <v>119</v>
      </c>
      <c r="C241" s="17">
        <v>2023849.41</v>
      </c>
      <c r="D241" s="17">
        <v>1789058.1</v>
      </c>
    </row>
    <row r="242" spans="2:4" x14ac:dyDescent="0.2">
      <c r="B242" s="101" t="s">
        <v>187</v>
      </c>
      <c r="C242" s="17">
        <v>271061.03999999998</v>
      </c>
      <c r="D242" s="17">
        <v>242144.37</v>
      </c>
    </row>
    <row r="243" spans="2:4" ht="13.5" thickBot="1" x14ac:dyDescent="0.25">
      <c r="B243" s="5" t="s">
        <v>20</v>
      </c>
      <c r="C243" s="6">
        <f>SUM(C231:C242)</f>
        <v>38825459.759999998</v>
      </c>
      <c r="D243" s="6">
        <f>SUM(D231:D242)</f>
        <v>34959539.420000002</v>
      </c>
    </row>
    <row r="244" spans="2:4" ht="13.5" thickTop="1" x14ac:dyDescent="0.2">
      <c r="B244" s="7"/>
      <c r="C244" s="8"/>
      <c r="D244" s="9"/>
    </row>
    <row r="245" spans="2:4" x14ac:dyDescent="0.2">
      <c r="B245" s="7"/>
      <c r="C245" s="10"/>
      <c r="D245" s="10"/>
    </row>
    <row r="246" spans="2:4" x14ac:dyDescent="0.2">
      <c r="B246" s="14" t="s">
        <v>242</v>
      </c>
      <c r="C246" s="10"/>
      <c r="D246" s="10"/>
    </row>
    <row r="247" spans="2:4" x14ac:dyDescent="0.2">
      <c r="B247" s="14" t="s">
        <v>122</v>
      </c>
      <c r="C247" s="10"/>
      <c r="D247" s="10"/>
    </row>
    <row r="248" spans="2:4" ht="12.75" customHeight="1" x14ac:dyDescent="0.2">
      <c r="B248" s="11" t="s">
        <v>267</v>
      </c>
      <c r="C248" s="12"/>
      <c r="D248" s="13"/>
    </row>
    <row r="249" spans="2:4" ht="12.75" customHeight="1" x14ac:dyDescent="0.2">
      <c r="B249" s="14" t="s">
        <v>167</v>
      </c>
      <c r="C249" s="15">
        <v>2024</v>
      </c>
      <c r="D249" s="15">
        <v>2023</v>
      </c>
    </row>
    <row r="250" spans="2:4" x14ac:dyDescent="0.2">
      <c r="B250" s="16" t="s">
        <v>49</v>
      </c>
      <c r="C250" s="17">
        <v>69017900.019999996</v>
      </c>
      <c r="D250" s="17">
        <v>66419400</v>
      </c>
    </row>
    <row r="251" spans="2:4" x14ac:dyDescent="0.2">
      <c r="B251" s="16" t="s">
        <v>261</v>
      </c>
      <c r="C251" s="17">
        <v>1933344</v>
      </c>
      <c r="D251" s="17"/>
    </row>
    <row r="252" spans="2:4" ht="13.5" thickBot="1" x14ac:dyDescent="0.25">
      <c r="B252" s="7" t="s">
        <v>30</v>
      </c>
      <c r="C252" s="6">
        <f>SUM(C250:C251)</f>
        <v>70951244.019999996</v>
      </c>
      <c r="D252" s="6">
        <f>SUM(D250)</f>
        <v>66419400</v>
      </c>
    </row>
    <row r="253" spans="2:4" ht="13.5" thickTop="1" x14ac:dyDescent="0.2">
      <c r="B253" s="7"/>
      <c r="C253" s="10"/>
      <c r="D253" s="10"/>
    </row>
    <row r="254" spans="2:4" x14ac:dyDescent="0.2">
      <c r="B254" s="7"/>
      <c r="C254" s="10"/>
      <c r="D254" s="10" t="s">
        <v>3</v>
      </c>
    </row>
    <row r="255" spans="2:4" x14ac:dyDescent="0.2">
      <c r="B255" s="7"/>
      <c r="C255" s="10"/>
      <c r="D255" s="10"/>
    </row>
    <row r="256" spans="2:4" x14ac:dyDescent="0.2">
      <c r="B256" s="225" t="s">
        <v>243</v>
      </c>
      <c r="C256" s="221"/>
      <c r="D256" s="221"/>
    </row>
    <row r="257" spans="2:4" ht="50.25" customHeight="1" x14ac:dyDescent="0.2">
      <c r="B257" s="229" t="s">
        <v>100</v>
      </c>
      <c r="C257" s="229"/>
      <c r="D257" s="229"/>
    </row>
    <row r="258" spans="2:4" x14ac:dyDescent="0.2">
      <c r="B258" s="223" t="s">
        <v>167</v>
      </c>
      <c r="C258" s="222">
        <v>2024</v>
      </c>
      <c r="D258" s="222">
        <v>2023</v>
      </c>
    </row>
    <row r="259" spans="2:4" ht="18.75" customHeight="1" x14ac:dyDescent="0.2">
      <c r="B259" s="226" t="s">
        <v>70</v>
      </c>
      <c r="C259" s="220">
        <v>184678.02</v>
      </c>
      <c r="D259" s="220">
        <v>215882.12</v>
      </c>
    </row>
    <row r="260" spans="2:4" x14ac:dyDescent="0.2">
      <c r="B260" s="226" t="s">
        <v>99</v>
      </c>
      <c r="C260" s="220">
        <v>55950</v>
      </c>
      <c r="D260" s="220">
        <v>29305.3</v>
      </c>
    </row>
    <row r="261" spans="2:4" x14ac:dyDescent="0.2">
      <c r="B261" s="226" t="s">
        <v>113</v>
      </c>
      <c r="C261" s="220">
        <v>366.3</v>
      </c>
      <c r="D261" s="220">
        <v>123.9</v>
      </c>
    </row>
    <row r="262" spans="2:4" x14ac:dyDescent="0.2">
      <c r="B262" s="226" t="s">
        <v>143</v>
      </c>
      <c r="C262" s="220">
        <v>3870.41</v>
      </c>
      <c r="D262" s="220">
        <v>3536.46</v>
      </c>
    </row>
    <row r="263" spans="2:4" x14ac:dyDescent="0.2">
      <c r="B263" s="226" t="s">
        <v>93</v>
      </c>
      <c r="C263" s="220">
        <v>0</v>
      </c>
      <c r="D263" s="220">
        <v>0</v>
      </c>
    </row>
    <row r="264" spans="2:4" ht="12.75" customHeight="1" x14ac:dyDescent="0.2">
      <c r="B264" s="226" t="s">
        <v>24</v>
      </c>
      <c r="C264" s="220">
        <v>47281.99</v>
      </c>
      <c r="D264" s="220">
        <v>33602.410000000003</v>
      </c>
    </row>
    <row r="265" spans="2:4" x14ac:dyDescent="0.2">
      <c r="B265" s="226" t="s">
        <v>71</v>
      </c>
      <c r="C265" s="220">
        <v>152758.5</v>
      </c>
      <c r="D265" s="220">
        <v>100217.61</v>
      </c>
    </row>
    <row r="266" spans="2:4" x14ac:dyDescent="0.2">
      <c r="B266" s="226" t="s">
        <v>19</v>
      </c>
      <c r="C266" s="220">
        <v>0</v>
      </c>
      <c r="D266" s="220">
        <v>1485.56</v>
      </c>
    </row>
    <row r="267" spans="2:4" x14ac:dyDescent="0.2">
      <c r="B267" s="226" t="s">
        <v>224</v>
      </c>
      <c r="C267" s="220">
        <v>3936.89</v>
      </c>
      <c r="D267" s="220">
        <v>0</v>
      </c>
    </row>
    <row r="268" spans="2:4" x14ac:dyDescent="0.2">
      <c r="B268" s="224" t="s">
        <v>25</v>
      </c>
      <c r="C268" s="220">
        <v>14575</v>
      </c>
      <c r="D268" s="220">
        <v>3100</v>
      </c>
    </row>
    <row r="269" spans="2:4" x14ac:dyDescent="0.2">
      <c r="B269" s="224" t="s">
        <v>144</v>
      </c>
      <c r="C269" s="220">
        <v>2369</v>
      </c>
      <c r="D269" s="220">
        <v>10000</v>
      </c>
    </row>
    <row r="270" spans="2:4" x14ac:dyDescent="0.2">
      <c r="B270" s="224" t="s">
        <v>59</v>
      </c>
      <c r="C270" s="220">
        <v>0</v>
      </c>
      <c r="D270" s="220">
        <v>750</v>
      </c>
    </row>
    <row r="271" spans="2:4" x14ac:dyDescent="0.2">
      <c r="B271" s="224" t="s">
        <v>18</v>
      </c>
      <c r="C271" s="220">
        <v>23671.17</v>
      </c>
      <c r="D271" s="220">
        <v>12028.09</v>
      </c>
    </row>
    <row r="272" spans="2:4" x14ac:dyDescent="0.2">
      <c r="B272" s="224" t="s">
        <v>145</v>
      </c>
      <c r="C272" s="220">
        <v>2305</v>
      </c>
      <c r="D272" s="220">
        <v>1060.52</v>
      </c>
    </row>
    <row r="273" spans="2:6" x14ac:dyDescent="0.2">
      <c r="B273" s="224" t="s">
        <v>26</v>
      </c>
      <c r="C273" s="220">
        <v>5856.99</v>
      </c>
      <c r="D273" s="220">
        <v>3298.51</v>
      </c>
    </row>
    <row r="274" spans="2:6" x14ac:dyDescent="0.2">
      <c r="B274" s="224" t="s">
        <v>146</v>
      </c>
      <c r="C274" s="220">
        <v>0</v>
      </c>
      <c r="D274" s="220">
        <v>369.9</v>
      </c>
    </row>
    <row r="275" spans="2:6" x14ac:dyDescent="0.2">
      <c r="B275" s="224" t="s">
        <v>61</v>
      </c>
      <c r="C275" s="220">
        <v>12329.36</v>
      </c>
      <c r="D275" s="220">
        <v>20824.400000000001</v>
      </c>
    </row>
    <row r="276" spans="2:6" x14ac:dyDescent="0.2">
      <c r="B276" s="224" t="s">
        <v>149</v>
      </c>
      <c r="C276" s="220">
        <v>631.29999999999995</v>
      </c>
      <c r="D276" s="220">
        <v>202.59</v>
      </c>
    </row>
    <row r="277" spans="2:6" x14ac:dyDescent="0.2">
      <c r="B277" s="224" t="s">
        <v>152</v>
      </c>
      <c r="C277" s="220">
        <v>1800000</v>
      </c>
      <c r="D277" s="220">
        <v>1800000</v>
      </c>
    </row>
    <row r="278" spans="2:6" x14ac:dyDescent="0.2">
      <c r="B278" s="226" t="s">
        <v>60</v>
      </c>
      <c r="C278" s="228">
        <v>1500</v>
      </c>
      <c r="D278" s="228">
        <v>6000</v>
      </c>
    </row>
    <row r="279" spans="2:6" x14ac:dyDescent="0.2">
      <c r="B279" s="226" t="s">
        <v>147</v>
      </c>
      <c r="C279" s="228">
        <v>0</v>
      </c>
      <c r="D279" s="228">
        <v>245</v>
      </c>
    </row>
    <row r="280" spans="2:6" x14ac:dyDescent="0.2">
      <c r="B280" s="226" t="s">
        <v>102</v>
      </c>
      <c r="C280" s="228">
        <v>9588.42</v>
      </c>
      <c r="D280" s="228">
        <v>1799.42</v>
      </c>
    </row>
    <row r="281" spans="2:6" x14ac:dyDescent="0.2">
      <c r="B281" s="226" t="s">
        <v>27</v>
      </c>
      <c r="C281" s="220">
        <v>17717.96</v>
      </c>
      <c r="D281" s="220">
        <v>22396.66</v>
      </c>
    </row>
    <row r="282" spans="2:6" x14ac:dyDescent="0.2">
      <c r="B282" s="224" t="s">
        <v>28</v>
      </c>
      <c r="C282" s="220">
        <v>110192.321</v>
      </c>
      <c r="D282" s="220">
        <v>64905.93</v>
      </c>
    </row>
    <row r="283" spans="2:6" x14ac:dyDescent="0.2">
      <c r="B283" s="224" t="s">
        <v>72</v>
      </c>
      <c r="C283" s="220">
        <v>47400</v>
      </c>
      <c r="D283" s="220">
        <v>1729.2</v>
      </c>
    </row>
    <row r="284" spans="2:6" x14ac:dyDescent="0.2">
      <c r="B284" s="224" t="s">
        <v>148</v>
      </c>
      <c r="C284" s="220">
        <v>1017.34</v>
      </c>
      <c r="D284" s="220">
        <v>3472.99</v>
      </c>
    </row>
    <row r="285" spans="2:6" x14ac:dyDescent="0.2">
      <c r="B285" s="224" t="s">
        <v>32</v>
      </c>
      <c r="C285" s="220">
        <v>52255.44</v>
      </c>
      <c r="D285" s="220">
        <v>27173.88</v>
      </c>
    </row>
    <row r="286" spans="2:6" x14ac:dyDescent="0.2">
      <c r="B286" s="224" t="s">
        <v>150</v>
      </c>
      <c r="C286" s="220">
        <v>669.06</v>
      </c>
      <c r="D286" s="220">
        <v>0</v>
      </c>
    </row>
    <row r="287" spans="2:6" x14ac:dyDescent="0.2">
      <c r="B287" s="224" t="s">
        <v>29</v>
      </c>
      <c r="C287" s="220">
        <v>0</v>
      </c>
      <c r="D287" s="220">
        <v>710.66</v>
      </c>
    </row>
    <row r="288" spans="2:6" x14ac:dyDescent="0.2">
      <c r="B288" s="224" t="s">
        <v>37</v>
      </c>
      <c r="C288" s="220">
        <v>64612.54</v>
      </c>
      <c r="D288" s="220">
        <v>12272.05</v>
      </c>
      <c r="F288" s="21" t="s">
        <v>3</v>
      </c>
    </row>
    <row r="289" spans="2:4" x14ac:dyDescent="0.2">
      <c r="B289" s="224" t="s">
        <v>101</v>
      </c>
      <c r="C289" s="220">
        <v>3422</v>
      </c>
      <c r="D289" s="220">
        <v>0</v>
      </c>
    </row>
    <row r="290" spans="2:4" x14ac:dyDescent="0.2">
      <c r="B290" s="224" t="s">
        <v>225</v>
      </c>
      <c r="C290" s="220">
        <v>15480.89</v>
      </c>
      <c r="D290" s="220">
        <v>0</v>
      </c>
    </row>
    <row r="291" spans="2:4" x14ac:dyDescent="0.2">
      <c r="B291" s="224" t="s">
        <v>151</v>
      </c>
      <c r="C291" s="220">
        <v>2354.1</v>
      </c>
      <c r="D291" s="220">
        <v>311.99</v>
      </c>
    </row>
    <row r="292" spans="2:4" x14ac:dyDescent="0.2">
      <c r="B292" s="224" t="s">
        <v>150</v>
      </c>
      <c r="C292" s="220">
        <v>12975.89</v>
      </c>
      <c r="D292" s="220">
        <v>84688.6</v>
      </c>
    </row>
    <row r="293" spans="2:4" ht="13.5" thickBot="1" x14ac:dyDescent="0.25">
      <c r="B293" s="219" t="s">
        <v>20</v>
      </c>
      <c r="C293" s="227">
        <v>2649765.8909999998</v>
      </c>
      <c r="D293" s="227">
        <v>2461493.7500000009</v>
      </c>
    </row>
    <row r="294" spans="2:4" ht="13.5" thickTop="1" x14ac:dyDescent="0.2">
      <c r="B294" s="7"/>
      <c r="C294" s="10"/>
      <c r="D294" s="10"/>
    </row>
    <row r="295" spans="2:4" x14ac:dyDescent="0.2">
      <c r="B295" s="7"/>
      <c r="C295" s="10"/>
      <c r="D295" s="10"/>
    </row>
    <row r="296" spans="2:4" x14ac:dyDescent="0.2">
      <c r="B296" s="7"/>
      <c r="C296" s="10"/>
      <c r="D296" s="10"/>
    </row>
    <row r="297" spans="2:4" x14ac:dyDescent="0.2">
      <c r="B297" s="121" t="s">
        <v>244</v>
      </c>
      <c r="C297" s="10"/>
      <c r="D297" s="10"/>
    </row>
    <row r="298" spans="2:4" x14ac:dyDescent="0.2">
      <c r="B298" s="122" t="s">
        <v>226</v>
      </c>
      <c r="C298" s="10"/>
      <c r="D298" s="10"/>
    </row>
    <row r="299" spans="2:4" x14ac:dyDescent="0.2">
      <c r="B299" s="112" t="s">
        <v>268</v>
      </c>
      <c r="C299" s="13"/>
      <c r="D299" s="13"/>
    </row>
    <row r="300" spans="2:4" ht="15.75" customHeight="1" x14ac:dyDescent="0.2">
      <c r="B300" s="122" t="s">
        <v>167</v>
      </c>
      <c r="C300" s="137">
        <v>2024</v>
      </c>
      <c r="D300" s="137">
        <v>2023</v>
      </c>
    </row>
    <row r="301" spans="2:4" ht="15.75" customHeight="1" x14ac:dyDescent="0.2">
      <c r="B301" s="82" t="s">
        <v>183</v>
      </c>
      <c r="C301" s="152">
        <v>221856.39</v>
      </c>
      <c r="D301" s="113">
        <v>350678.87</v>
      </c>
    </row>
    <row r="302" spans="2:4" ht="15.75" customHeight="1" x14ac:dyDescent="0.2">
      <c r="B302" s="82" t="s">
        <v>182</v>
      </c>
      <c r="C302" s="152">
        <v>860322.64</v>
      </c>
      <c r="D302" s="113">
        <v>620586.86</v>
      </c>
    </row>
    <row r="303" spans="2:4" ht="15.75" customHeight="1" x14ac:dyDescent="0.2">
      <c r="B303" s="82" t="s">
        <v>184</v>
      </c>
      <c r="C303" s="152">
        <v>574608.30000000005</v>
      </c>
      <c r="D303" s="113">
        <v>840975.88</v>
      </c>
    </row>
    <row r="304" spans="2:4" ht="15.75" customHeight="1" x14ac:dyDescent="0.2">
      <c r="B304" s="83" t="s">
        <v>185</v>
      </c>
      <c r="C304" s="152">
        <v>85549.8</v>
      </c>
      <c r="D304" s="113">
        <v>118822.36</v>
      </c>
    </row>
    <row r="305" spans="1:4" ht="15.75" thickBot="1" x14ac:dyDescent="0.3">
      <c r="B305" s="7" t="s">
        <v>20</v>
      </c>
      <c r="C305" s="123">
        <f>SUM(C301:C304)</f>
        <v>1742337.1300000001</v>
      </c>
      <c r="D305" s="123">
        <f>SUM(D301:D304)</f>
        <v>1931063.97</v>
      </c>
    </row>
    <row r="306" spans="1:4" ht="15.75" thickTop="1" x14ac:dyDescent="0.25">
      <c r="B306" s="7"/>
      <c r="C306" s="130"/>
      <c r="D306" s="130"/>
    </row>
    <row r="307" spans="1:4" x14ac:dyDescent="0.2">
      <c r="B307" s="7"/>
      <c r="C307" s="10"/>
      <c r="D307" s="10"/>
    </row>
    <row r="308" spans="1:4" x14ac:dyDescent="0.2">
      <c r="B308" s="7"/>
      <c r="C308" s="10"/>
      <c r="D308" s="10"/>
    </row>
    <row r="309" spans="1:4" x14ac:dyDescent="0.2">
      <c r="B309" s="217" t="s">
        <v>245</v>
      </c>
      <c r="C309" s="206"/>
      <c r="D309" s="206"/>
    </row>
    <row r="310" spans="1:4" ht="25.5" x14ac:dyDescent="0.25">
      <c r="B310" s="212" t="s">
        <v>205</v>
      </c>
      <c r="C310" s="203"/>
      <c r="D310" s="206"/>
    </row>
    <row r="311" spans="1:4" ht="17.25" customHeight="1" x14ac:dyDescent="0.2">
      <c r="B311" s="210" t="s">
        <v>167</v>
      </c>
      <c r="C311" s="207">
        <v>2024</v>
      </c>
      <c r="D311" s="207">
        <v>2023</v>
      </c>
    </row>
    <row r="312" spans="1:4" x14ac:dyDescent="0.2">
      <c r="B312" s="218" t="s">
        <v>73</v>
      </c>
      <c r="C312" s="216">
        <v>1523198.27</v>
      </c>
      <c r="D312" s="216">
        <v>1388693.33</v>
      </c>
    </row>
    <row r="313" spans="1:4" x14ac:dyDescent="0.2">
      <c r="B313" s="213" t="s">
        <v>74</v>
      </c>
      <c r="C313" s="216">
        <v>1546067.59</v>
      </c>
      <c r="D313" s="216">
        <v>534152.66</v>
      </c>
    </row>
    <row r="314" spans="1:4" x14ac:dyDescent="0.2">
      <c r="B314" s="213" t="s">
        <v>153</v>
      </c>
      <c r="C314" s="208">
        <v>239348.86</v>
      </c>
      <c r="D314" s="216">
        <v>119770</v>
      </c>
    </row>
    <row r="315" spans="1:4" x14ac:dyDescent="0.2">
      <c r="B315" s="213" t="s">
        <v>31</v>
      </c>
      <c r="C315" s="216">
        <v>751463.23</v>
      </c>
      <c r="D315" s="216">
        <v>553101.22</v>
      </c>
    </row>
    <row r="316" spans="1:4" x14ac:dyDescent="0.2">
      <c r="B316" s="213" t="s">
        <v>154</v>
      </c>
      <c r="C316" s="216">
        <v>648518.99</v>
      </c>
      <c r="D316" s="216">
        <v>178740.12</v>
      </c>
    </row>
    <row r="317" spans="1:4" x14ac:dyDescent="0.2">
      <c r="A317" s="21" t="s">
        <v>3</v>
      </c>
      <c r="B317" s="213" t="s">
        <v>103</v>
      </c>
      <c r="C317" s="216">
        <v>53017.88</v>
      </c>
      <c r="D317" s="216">
        <v>117942.16</v>
      </c>
    </row>
    <row r="318" spans="1:4" x14ac:dyDescent="0.2">
      <c r="B318" s="213" t="s">
        <v>104</v>
      </c>
      <c r="C318" s="216">
        <v>14175.8</v>
      </c>
      <c r="D318" s="216">
        <v>10750</v>
      </c>
    </row>
    <row r="319" spans="1:4" x14ac:dyDescent="0.2">
      <c r="B319" s="213" t="s">
        <v>156</v>
      </c>
      <c r="C319" s="216">
        <v>0</v>
      </c>
      <c r="D319" s="216">
        <v>34000</v>
      </c>
    </row>
    <row r="320" spans="1:4" x14ac:dyDescent="0.2">
      <c r="B320" s="213" t="s">
        <v>155</v>
      </c>
      <c r="C320" s="216"/>
      <c r="D320" s="216">
        <v>11475</v>
      </c>
    </row>
    <row r="321" spans="2:4" x14ac:dyDescent="0.2">
      <c r="B321" s="218" t="s">
        <v>75</v>
      </c>
      <c r="C321" s="216">
        <v>196479</v>
      </c>
      <c r="D321" s="216">
        <v>0</v>
      </c>
    </row>
    <row r="322" spans="2:4" x14ac:dyDescent="0.2">
      <c r="B322" s="218" t="s">
        <v>105</v>
      </c>
      <c r="C322" s="216">
        <v>0</v>
      </c>
      <c r="D322" s="216">
        <v>0</v>
      </c>
    </row>
    <row r="323" spans="2:4" x14ac:dyDescent="0.2">
      <c r="B323" s="218" t="s">
        <v>106</v>
      </c>
      <c r="C323" s="216">
        <v>129720.48</v>
      </c>
      <c r="D323" s="216">
        <v>129720.48</v>
      </c>
    </row>
    <row r="324" spans="2:4" x14ac:dyDescent="0.2">
      <c r="B324" s="218" t="s">
        <v>157</v>
      </c>
      <c r="C324" s="205">
        <v>50</v>
      </c>
      <c r="D324" s="216">
        <v>154835.98000000001</v>
      </c>
    </row>
    <row r="325" spans="2:4" x14ac:dyDescent="0.2">
      <c r="B325" s="218" t="s">
        <v>107</v>
      </c>
      <c r="C325" s="216">
        <v>779815.76</v>
      </c>
      <c r="D325" s="216">
        <v>0</v>
      </c>
    </row>
    <row r="326" spans="2:4" x14ac:dyDescent="0.2">
      <c r="B326" s="218" t="s">
        <v>158</v>
      </c>
      <c r="C326" s="216">
        <v>0</v>
      </c>
      <c r="D326" s="216">
        <v>590</v>
      </c>
    </row>
    <row r="327" spans="2:4" x14ac:dyDescent="0.2">
      <c r="B327" s="218" t="s">
        <v>108</v>
      </c>
      <c r="C327" s="216">
        <v>147354.85999999999</v>
      </c>
      <c r="D327" s="216">
        <v>119819.72</v>
      </c>
    </row>
    <row r="328" spans="2:4" x14ac:dyDescent="0.2">
      <c r="B328" s="218" t="s">
        <v>126</v>
      </c>
      <c r="C328" s="216">
        <v>194632.62</v>
      </c>
      <c r="D328" s="216">
        <v>208211.76</v>
      </c>
    </row>
    <row r="329" spans="2:4" x14ac:dyDescent="0.2">
      <c r="B329" s="218" t="s">
        <v>159</v>
      </c>
      <c r="C329" s="216">
        <v>0</v>
      </c>
      <c r="D329" s="216">
        <v>76000.02</v>
      </c>
    </row>
    <row r="330" spans="2:4" x14ac:dyDescent="0.2">
      <c r="B330" s="213" t="s">
        <v>160</v>
      </c>
      <c r="C330" s="216">
        <v>0</v>
      </c>
      <c r="D330" s="216">
        <v>2360</v>
      </c>
    </row>
    <row r="331" spans="2:4" x14ac:dyDescent="0.2">
      <c r="B331" s="213" t="s">
        <v>109</v>
      </c>
      <c r="C331" s="216">
        <v>0</v>
      </c>
      <c r="D331" s="216">
        <v>3835.48</v>
      </c>
    </row>
    <row r="332" spans="2:4" x14ac:dyDescent="0.2">
      <c r="B332" s="213" t="s">
        <v>91</v>
      </c>
      <c r="C332" s="216">
        <v>218500.1</v>
      </c>
      <c r="D332" s="216">
        <v>198323.51</v>
      </c>
    </row>
    <row r="333" spans="2:4" x14ac:dyDescent="0.2">
      <c r="B333" s="213" t="s">
        <v>110</v>
      </c>
      <c r="C333" s="216">
        <v>33925</v>
      </c>
      <c r="D333" s="216">
        <v>46656.02</v>
      </c>
    </row>
    <row r="334" spans="2:4" x14ac:dyDescent="0.2">
      <c r="B334" s="213" t="s">
        <v>92</v>
      </c>
      <c r="C334" s="205">
        <v>28320</v>
      </c>
      <c r="D334" s="205">
        <v>94319.09</v>
      </c>
    </row>
    <row r="335" spans="2:4" x14ac:dyDescent="0.2">
      <c r="B335" s="213" t="s">
        <v>62</v>
      </c>
      <c r="C335" s="205">
        <v>43871.81</v>
      </c>
      <c r="D335" s="205">
        <v>30385</v>
      </c>
    </row>
    <row r="336" spans="2:4" x14ac:dyDescent="0.2">
      <c r="B336" s="209" t="s">
        <v>111</v>
      </c>
      <c r="C336" s="208">
        <v>0</v>
      </c>
      <c r="D336" s="208">
        <v>149539.44</v>
      </c>
    </row>
    <row r="337" spans="1:4" x14ac:dyDescent="0.2">
      <c r="B337" s="211" t="s">
        <v>22</v>
      </c>
      <c r="C337" s="205">
        <v>0</v>
      </c>
      <c r="D337" s="205">
        <v>8850</v>
      </c>
    </row>
    <row r="338" spans="1:4" x14ac:dyDescent="0.2">
      <c r="B338" s="211" t="s">
        <v>96</v>
      </c>
      <c r="C338" s="208">
        <v>550467.16</v>
      </c>
      <c r="D338" s="205">
        <v>0</v>
      </c>
    </row>
    <row r="339" spans="1:4" x14ac:dyDescent="0.2">
      <c r="B339" s="211" t="s">
        <v>227</v>
      </c>
      <c r="C339" s="205">
        <v>151099</v>
      </c>
      <c r="D339" s="205">
        <v>0</v>
      </c>
    </row>
    <row r="340" spans="1:4" x14ac:dyDescent="0.2">
      <c r="B340" s="211" t="s">
        <v>114</v>
      </c>
      <c r="C340" s="205">
        <v>838749.9</v>
      </c>
      <c r="D340" s="205">
        <v>509500.5</v>
      </c>
    </row>
    <row r="341" spans="1:4" x14ac:dyDescent="0.2">
      <c r="B341" s="211" t="s">
        <v>228</v>
      </c>
      <c r="C341" s="205">
        <v>67000</v>
      </c>
      <c r="D341" s="205">
        <v>0</v>
      </c>
    </row>
    <row r="342" spans="1:4" x14ac:dyDescent="0.2">
      <c r="B342" s="211" t="s">
        <v>63</v>
      </c>
      <c r="C342" s="205">
        <v>2314.88</v>
      </c>
      <c r="D342" s="205">
        <v>6344.29</v>
      </c>
    </row>
    <row r="343" spans="1:4" x14ac:dyDescent="0.2">
      <c r="B343" s="211" t="s">
        <v>76</v>
      </c>
      <c r="C343" s="205">
        <v>35000</v>
      </c>
      <c r="D343" s="205">
        <v>201544</v>
      </c>
    </row>
    <row r="344" spans="1:4" x14ac:dyDescent="0.2">
      <c r="B344" s="211" t="s">
        <v>23</v>
      </c>
      <c r="C344" s="216">
        <v>242692.72</v>
      </c>
      <c r="D344" s="216">
        <v>144255</v>
      </c>
    </row>
    <row r="345" spans="1:4" x14ac:dyDescent="0.2">
      <c r="B345" s="211" t="s">
        <v>58</v>
      </c>
      <c r="C345" s="216">
        <v>0</v>
      </c>
      <c r="D345" s="216">
        <v>239061.77999999997</v>
      </c>
    </row>
    <row r="346" spans="1:4" x14ac:dyDescent="0.2">
      <c r="B346" s="214" t="s">
        <v>180</v>
      </c>
      <c r="C346" s="215">
        <v>34412</v>
      </c>
      <c r="D346" s="215">
        <v>624319.43999999994</v>
      </c>
    </row>
    <row r="347" spans="1:4" ht="13.5" thickBot="1" x14ac:dyDescent="0.25">
      <c r="B347" s="214" t="s">
        <v>20</v>
      </c>
      <c r="C347" s="204">
        <v>8470195.9100000001</v>
      </c>
      <c r="D347" s="204">
        <v>5897096</v>
      </c>
    </row>
    <row r="348" spans="1:4" ht="13.5" thickTop="1" x14ac:dyDescent="0.2">
      <c r="B348" s="7"/>
      <c r="C348" s="10"/>
      <c r="D348" s="10"/>
    </row>
    <row r="349" spans="1:4" x14ac:dyDescent="0.2">
      <c r="A349" s="50"/>
      <c r="B349" s="101"/>
      <c r="C349" s="113"/>
      <c r="D349" s="113"/>
    </row>
    <row r="350" spans="1:4" x14ac:dyDescent="0.2">
      <c r="A350" s="50"/>
      <c r="B350" s="102" t="s">
        <v>246</v>
      </c>
      <c r="C350" s="13"/>
      <c r="D350" s="13"/>
    </row>
    <row r="351" spans="1:4" x14ac:dyDescent="0.2">
      <c r="B351" s="229" t="s">
        <v>129</v>
      </c>
      <c r="C351" s="229"/>
      <c r="D351" s="229"/>
    </row>
    <row r="352" spans="1:4" x14ac:dyDescent="0.2">
      <c r="B352" s="38" t="s">
        <v>167</v>
      </c>
      <c r="C352" s="137">
        <v>2024</v>
      </c>
      <c r="D352" s="137">
        <v>2023</v>
      </c>
    </row>
    <row r="353" spans="2:4" x14ac:dyDescent="0.2">
      <c r="B353" s="101" t="s">
        <v>169</v>
      </c>
      <c r="C353" s="152">
        <v>9285.65</v>
      </c>
      <c r="D353" s="113">
        <v>6028.11</v>
      </c>
    </row>
    <row r="354" spans="2:4" x14ac:dyDescent="0.2">
      <c r="B354" s="57" t="s">
        <v>170</v>
      </c>
      <c r="C354" s="152">
        <v>1050</v>
      </c>
      <c r="D354" s="113">
        <v>87758.13</v>
      </c>
    </row>
    <row r="355" spans="2:4" ht="13.5" thickBot="1" x14ac:dyDescent="0.25">
      <c r="B355" s="101"/>
      <c r="C355" s="127">
        <f>SUM(C353:C354)</f>
        <v>10335.65</v>
      </c>
      <c r="D355" s="127">
        <f>SUM(D353:D354)</f>
        <v>93786.240000000005</v>
      </c>
    </row>
    <row r="356" spans="2:4" ht="51" customHeight="1" thickTop="1" x14ac:dyDescent="0.2">
      <c r="B356" s="7"/>
      <c r="C356" s="10"/>
      <c r="D356" s="10"/>
    </row>
    <row r="358" spans="2:4" ht="20.25" customHeight="1" x14ac:dyDescent="0.2"/>
    <row r="359" spans="2:4" x14ac:dyDescent="0.2">
      <c r="B359" s="102" t="s">
        <v>247</v>
      </c>
      <c r="C359" s="137">
        <v>2024</v>
      </c>
      <c r="D359" s="137">
        <v>2023</v>
      </c>
    </row>
    <row r="360" spans="2:4" ht="16.5" customHeight="1" thickBot="1" x14ac:dyDescent="0.25">
      <c r="B360" s="21" t="s">
        <v>233</v>
      </c>
      <c r="C360" s="58">
        <v>775163.29</v>
      </c>
      <c r="D360" s="58">
        <v>0</v>
      </c>
    </row>
    <row r="361" spans="2:4" ht="13.5" thickTop="1" x14ac:dyDescent="0.2">
      <c r="B361" s="21" t="s">
        <v>234</v>
      </c>
    </row>
    <row r="362" spans="2:4" x14ac:dyDescent="0.2">
      <c r="B362" s="21" t="s">
        <v>262</v>
      </c>
    </row>
    <row r="363" spans="2:4" x14ac:dyDescent="0.2">
      <c r="B363" s="21" t="s">
        <v>263</v>
      </c>
    </row>
    <row r="364" spans="2:4" x14ac:dyDescent="0.2">
      <c r="B364" s="50"/>
    </row>
    <row r="365" spans="2:4" x14ac:dyDescent="0.2">
      <c r="C365" s="9"/>
      <c r="D365" s="9"/>
    </row>
    <row r="366" spans="2:4" x14ac:dyDescent="0.2">
      <c r="B366" s="128"/>
    </row>
    <row r="367" spans="2:4" x14ac:dyDescent="0.2">
      <c r="B367" s="128"/>
      <c r="C367" s="129"/>
      <c r="D367" s="129"/>
    </row>
    <row r="368" spans="2:4" ht="12.75" customHeight="1" x14ac:dyDescent="0.2">
      <c r="B368" s="128"/>
      <c r="C368" s="129"/>
      <c r="D368" s="129"/>
    </row>
    <row r="369" spans="1:215" ht="12.75" customHeight="1" x14ac:dyDescent="0.2">
      <c r="B369" s="128"/>
      <c r="C369" s="129"/>
      <c r="D369" s="129"/>
    </row>
    <row r="370" spans="1:215" x14ac:dyDescent="0.2">
      <c r="B370" s="128"/>
      <c r="C370" s="129"/>
      <c r="D370" s="129"/>
    </row>
    <row r="371" spans="1:215" x14ac:dyDescent="0.2">
      <c r="B371" s="128"/>
      <c r="C371" s="129"/>
      <c r="D371" s="129"/>
    </row>
    <row r="372" spans="1:215" ht="21" customHeight="1" x14ac:dyDescent="0.2">
      <c r="B372" s="128"/>
      <c r="C372" s="129"/>
      <c r="D372" s="129"/>
    </row>
    <row r="373" spans="1:215" ht="47.25" customHeight="1" x14ac:dyDescent="0.2">
      <c r="B373" s="128"/>
      <c r="C373" s="129"/>
      <c r="D373" s="129"/>
    </row>
    <row r="374" spans="1:215" x14ac:dyDescent="0.2">
      <c r="B374" s="128"/>
      <c r="C374" s="129"/>
      <c r="D374" s="129"/>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D374" s="50"/>
      <c r="AE374" s="50"/>
      <c r="AF374" s="50"/>
      <c r="AG374" s="50"/>
      <c r="AH374" s="50"/>
      <c r="AI374" s="50"/>
      <c r="AJ374" s="50"/>
      <c r="AK374" s="50"/>
      <c r="AL374" s="50"/>
      <c r="AM374" s="50"/>
      <c r="AN374" s="50"/>
      <c r="AO374" s="50"/>
      <c r="AP374" s="50"/>
      <c r="AQ374" s="50"/>
      <c r="AR374" s="50"/>
      <c r="AS374" s="50"/>
      <c r="AT374" s="50"/>
      <c r="AU374" s="50"/>
      <c r="AV374" s="50"/>
      <c r="AW374" s="50"/>
      <c r="AX374" s="50"/>
      <c r="AY374" s="50"/>
      <c r="AZ374" s="50"/>
      <c r="BA374" s="50"/>
      <c r="BB374" s="50"/>
      <c r="BC374" s="50"/>
      <c r="BD374" s="50"/>
      <c r="BE374" s="50"/>
      <c r="BF374" s="50"/>
      <c r="BG374" s="50"/>
      <c r="BH374" s="50"/>
      <c r="BI374" s="50"/>
      <c r="BJ374" s="50"/>
      <c r="BK374" s="50"/>
      <c r="BL374" s="50"/>
      <c r="BM374" s="50"/>
      <c r="BN374" s="50"/>
      <c r="BO374" s="50"/>
      <c r="BP374" s="50"/>
      <c r="BQ374" s="50"/>
      <c r="BR374" s="50"/>
      <c r="BS374" s="50"/>
      <c r="BT374" s="50"/>
      <c r="BU374" s="50"/>
      <c r="BV374" s="50"/>
      <c r="BW374" s="50"/>
      <c r="BX374" s="50"/>
      <c r="BY374" s="50"/>
      <c r="BZ374" s="50"/>
      <c r="CA374" s="50"/>
      <c r="CB374" s="50"/>
      <c r="CC374" s="50"/>
      <c r="CD374" s="50"/>
      <c r="CE374" s="50"/>
      <c r="CF374" s="50"/>
      <c r="CG374" s="50"/>
      <c r="CH374" s="50"/>
      <c r="CI374" s="50"/>
      <c r="CJ374" s="50"/>
      <c r="CK374" s="50"/>
      <c r="CL374" s="50"/>
      <c r="CM374" s="50"/>
      <c r="CN374" s="50"/>
      <c r="CO374" s="50"/>
      <c r="CP374" s="50"/>
      <c r="CQ374" s="50"/>
      <c r="CR374" s="50"/>
      <c r="CS374" s="50"/>
      <c r="CT374" s="50"/>
      <c r="CU374" s="50"/>
      <c r="CV374" s="50"/>
      <c r="CW374" s="50"/>
      <c r="CX374" s="50"/>
      <c r="CY374" s="50"/>
      <c r="CZ374" s="50"/>
      <c r="DA374" s="50"/>
      <c r="DB374" s="50"/>
      <c r="DC374" s="50"/>
      <c r="DD374" s="50"/>
      <c r="DE374" s="50"/>
      <c r="DF374" s="50"/>
      <c r="DG374" s="50"/>
      <c r="DH374" s="50"/>
      <c r="DI374" s="50"/>
      <c r="DJ374" s="50"/>
      <c r="DK374" s="50"/>
      <c r="DL374" s="50"/>
      <c r="DM374" s="50"/>
      <c r="DN374" s="50"/>
      <c r="DO374" s="50"/>
      <c r="DP374" s="50"/>
      <c r="DQ374" s="50"/>
      <c r="DR374" s="50"/>
      <c r="DS374" s="50"/>
      <c r="DT374" s="50"/>
      <c r="DU374" s="50"/>
      <c r="DV374" s="50"/>
      <c r="DW374" s="50"/>
      <c r="DX374" s="50"/>
      <c r="DY374" s="50"/>
      <c r="DZ374" s="50"/>
      <c r="EA374" s="50"/>
      <c r="EB374" s="50"/>
      <c r="EC374" s="50"/>
      <c r="ED374" s="50"/>
      <c r="EE374" s="50"/>
      <c r="EF374" s="50"/>
      <c r="EG374" s="50"/>
      <c r="EH374" s="50"/>
      <c r="EI374" s="50"/>
      <c r="EJ374" s="50"/>
      <c r="EK374" s="50"/>
      <c r="EL374" s="50"/>
      <c r="EM374" s="50"/>
      <c r="EN374" s="50"/>
      <c r="EO374" s="50"/>
      <c r="EP374" s="50"/>
      <c r="EQ374" s="50"/>
      <c r="ER374" s="50"/>
      <c r="ES374" s="50"/>
      <c r="ET374" s="50"/>
      <c r="EU374" s="50"/>
      <c r="EV374" s="50"/>
      <c r="EW374" s="50"/>
      <c r="EX374" s="50"/>
      <c r="EY374" s="50"/>
      <c r="EZ374" s="50"/>
      <c r="FA374" s="50"/>
      <c r="FB374" s="50"/>
      <c r="FC374" s="50"/>
      <c r="FD374" s="50"/>
      <c r="FE374" s="50"/>
      <c r="FF374" s="50"/>
      <c r="FG374" s="50"/>
      <c r="FH374" s="50"/>
      <c r="FI374" s="50"/>
      <c r="FJ374" s="50"/>
      <c r="FK374" s="50"/>
      <c r="FL374" s="50"/>
      <c r="FM374" s="50"/>
      <c r="FN374" s="50"/>
      <c r="FO374" s="50"/>
      <c r="FP374" s="50"/>
      <c r="FQ374" s="50"/>
      <c r="FR374" s="50"/>
      <c r="FS374" s="50"/>
      <c r="FT374" s="50"/>
      <c r="FU374" s="50"/>
      <c r="FV374" s="50"/>
      <c r="FW374" s="50"/>
      <c r="FX374" s="50"/>
      <c r="FY374" s="50"/>
      <c r="FZ374" s="50"/>
      <c r="GA374" s="50"/>
      <c r="GB374" s="50"/>
      <c r="GC374" s="50"/>
      <c r="GD374" s="50"/>
      <c r="GE374" s="50"/>
      <c r="GF374" s="50"/>
      <c r="GG374" s="50"/>
      <c r="GH374" s="50"/>
      <c r="GI374" s="50"/>
      <c r="GJ374" s="50"/>
      <c r="GK374" s="50"/>
      <c r="GL374" s="50"/>
      <c r="GM374" s="50"/>
      <c r="GN374" s="50"/>
      <c r="GO374" s="50"/>
      <c r="GP374" s="50"/>
      <c r="GQ374" s="50"/>
      <c r="GR374" s="50"/>
      <c r="GS374" s="50"/>
      <c r="GT374" s="50"/>
      <c r="GU374" s="50"/>
      <c r="GV374" s="50"/>
      <c r="GW374" s="50"/>
      <c r="GX374" s="50"/>
      <c r="GY374" s="50"/>
      <c r="GZ374" s="50"/>
      <c r="HA374" s="50"/>
      <c r="HB374" s="50"/>
      <c r="HC374" s="50"/>
      <c r="HD374" s="50"/>
      <c r="HE374" s="50"/>
      <c r="HF374" s="50"/>
      <c r="HG374" s="50"/>
    </row>
    <row r="375" spans="1:215" x14ac:dyDescent="0.2">
      <c r="A375" s="38"/>
      <c r="B375" s="128"/>
      <c r="C375" s="129"/>
      <c r="D375" s="129"/>
    </row>
    <row r="376" spans="1:215" x14ac:dyDescent="0.2">
      <c r="B376" s="128"/>
      <c r="C376" s="129"/>
      <c r="D376" s="129"/>
    </row>
    <row r="377" spans="1:215" x14ac:dyDescent="0.2">
      <c r="B377" s="128"/>
      <c r="C377" s="129"/>
      <c r="D377" s="129"/>
    </row>
    <row r="378" spans="1:215" x14ac:dyDescent="0.2">
      <c r="B378" s="128"/>
      <c r="C378" s="129"/>
      <c r="D378" s="129"/>
    </row>
    <row r="379" spans="1:215" x14ac:dyDescent="0.2">
      <c r="A379" s="50"/>
      <c r="B379" s="128"/>
      <c r="C379" s="129"/>
      <c r="D379" s="129"/>
    </row>
    <row r="380" spans="1:215" x14ac:dyDescent="0.2">
      <c r="B380" s="128"/>
      <c r="C380" s="129"/>
      <c r="D380" s="129"/>
    </row>
    <row r="381" spans="1:215" x14ac:dyDescent="0.2">
      <c r="B381" s="128"/>
      <c r="C381" s="129"/>
      <c r="D381" s="129"/>
    </row>
    <row r="382" spans="1:215" x14ac:dyDescent="0.2">
      <c r="B382" s="128"/>
      <c r="C382" s="129"/>
      <c r="D382" s="129"/>
    </row>
    <row r="383" spans="1:215" ht="22.5" customHeight="1" x14ac:dyDescent="0.2">
      <c r="B383" s="128"/>
      <c r="C383" s="129"/>
      <c r="D383" s="129"/>
    </row>
    <row r="384" spans="1:215" ht="22.5" customHeight="1" x14ac:dyDescent="0.2">
      <c r="B384" s="128"/>
      <c r="C384" s="129"/>
      <c r="D384" s="129"/>
    </row>
    <row r="385" spans="1:220" x14ac:dyDescent="0.2">
      <c r="B385" s="128"/>
      <c r="C385" s="129"/>
      <c r="D385" s="129"/>
    </row>
    <row r="386" spans="1:220" x14ac:dyDescent="0.2">
      <c r="B386" s="128"/>
      <c r="C386" s="129"/>
      <c r="D386" s="129"/>
    </row>
    <row r="387" spans="1:220" x14ac:dyDescent="0.2">
      <c r="B387" s="128"/>
      <c r="C387" s="129"/>
      <c r="D387" s="129"/>
    </row>
    <row r="388" spans="1:220" x14ac:dyDescent="0.2">
      <c r="B388" s="128"/>
      <c r="C388" s="129"/>
      <c r="D388" s="129"/>
    </row>
    <row r="389" spans="1:220" x14ac:dyDescent="0.2">
      <c r="B389" s="128"/>
      <c r="C389" s="129"/>
      <c r="D389" s="129"/>
    </row>
    <row r="390" spans="1:220" x14ac:dyDescent="0.2">
      <c r="B390" s="128"/>
      <c r="C390" s="129"/>
      <c r="D390" s="129"/>
    </row>
    <row r="391" spans="1:220" x14ac:dyDescent="0.2">
      <c r="B391" s="128"/>
      <c r="C391" s="129"/>
      <c r="D391" s="129"/>
    </row>
    <row r="392" spans="1:220" x14ac:dyDescent="0.2">
      <c r="B392" s="128"/>
      <c r="C392" s="129"/>
      <c r="D392" s="129"/>
    </row>
    <row r="393" spans="1:220" s="38" customFormat="1" x14ac:dyDescent="0.2">
      <c r="A393" s="21"/>
      <c r="B393" s="128"/>
      <c r="C393" s="129"/>
      <c r="D393" s="129"/>
    </row>
    <row r="394" spans="1:220" x14ac:dyDescent="0.2">
      <c r="B394" s="128"/>
      <c r="C394" s="129"/>
      <c r="D394" s="129"/>
    </row>
    <row r="395" spans="1:220" x14ac:dyDescent="0.2">
      <c r="B395" s="128"/>
      <c r="C395" s="129"/>
      <c r="D395" s="129"/>
    </row>
    <row r="396" spans="1:220" x14ac:dyDescent="0.2">
      <c r="A396" s="50"/>
      <c r="B396" s="128"/>
      <c r="C396" s="129"/>
      <c r="D396" s="129"/>
    </row>
    <row r="397" spans="1:220" ht="33" customHeight="1" x14ac:dyDescent="0.2">
      <c r="B397" s="128"/>
      <c r="C397" s="129"/>
      <c r="D397" s="129"/>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50"/>
      <c r="AL397" s="50"/>
      <c r="AM397" s="50"/>
      <c r="AN397" s="50"/>
      <c r="AO397" s="50"/>
      <c r="AP397" s="50"/>
      <c r="AQ397" s="50"/>
      <c r="AR397" s="50"/>
      <c r="AS397" s="50"/>
      <c r="AT397" s="50"/>
      <c r="AU397" s="50"/>
      <c r="AV397" s="50"/>
      <c r="AW397" s="50"/>
      <c r="AX397" s="50"/>
      <c r="AY397" s="50"/>
      <c r="AZ397" s="50"/>
      <c r="BA397" s="50"/>
      <c r="BB397" s="50"/>
      <c r="BC397" s="50"/>
      <c r="BD397" s="50"/>
      <c r="BE397" s="50"/>
      <c r="BF397" s="50"/>
      <c r="BG397" s="50"/>
      <c r="BH397" s="50"/>
      <c r="BI397" s="50"/>
      <c r="BJ397" s="50"/>
      <c r="BK397" s="50"/>
      <c r="BL397" s="50"/>
      <c r="BM397" s="50"/>
      <c r="BN397" s="50"/>
      <c r="BO397" s="50"/>
      <c r="BP397" s="50"/>
      <c r="BQ397" s="50"/>
      <c r="BR397" s="50"/>
      <c r="BS397" s="50"/>
      <c r="BT397" s="50"/>
      <c r="BU397" s="50"/>
      <c r="BV397" s="50"/>
      <c r="BW397" s="50"/>
      <c r="BX397" s="50"/>
      <c r="BY397" s="50"/>
      <c r="BZ397" s="50"/>
      <c r="CA397" s="50"/>
      <c r="CB397" s="50"/>
      <c r="CC397" s="50"/>
      <c r="CD397" s="50"/>
      <c r="CE397" s="50"/>
      <c r="CF397" s="50"/>
      <c r="CG397" s="50"/>
      <c r="CH397" s="50"/>
      <c r="CI397" s="50"/>
      <c r="CJ397" s="50"/>
      <c r="CK397" s="50"/>
      <c r="CL397" s="50"/>
      <c r="CM397" s="50"/>
      <c r="CN397" s="50"/>
      <c r="CO397" s="50"/>
      <c r="CP397" s="50"/>
      <c r="CQ397" s="50"/>
      <c r="CR397" s="50"/>
      <c r="CS397" s="50"/>
      <c r="CT397" s="50"/>
      <c r="CU397" s="50"/>
      <c r="CV397" s="50"/>
      <c r="CW397" s="50"/>
      <c r="CX397" s="50"/>
      <c r="CY397" s="50"/>
      <c r="CZ397" s="50"/>
      <c r="DA397" s="50"/>
      <c r="DB397" s="50"/>
      <c r="DC397" s="50"/>
      <c r="DD397" s="50"/>
      <c r="DE397" s="50"/>
      <c r="DF397" s="50"/>
      <c r="DG397" s="50"/>
      <c r="DH397" s="50"/>
      <c r="DI397" s="50"/>
      <c r="DJ397" s="50"/>
      <c r="DK397" s="50"/>
      <c r="DL397" s="50"/>
      <c r="DM397" s="50"/>
      <c r="DN397" s="50"/>
      <c r="DO397" s="50"/>
      <c r="DP397" s="50"/>
      <c r="DQ397" s="50"/>
      <c r="DR397" s="50"/>
      <c r="DS397" s="50"/>
      <c r="DT397" s="50"/>
      <c r="DU397" s="50"/>
      <c r="DV397" s="50"/>
      <c r="DW397" s="50"/>
      <c r="DX397" s="50"/>
      <c r="DY397" s="50"/>
      <c r="DZ397" s="50"/>
      <c r="EA397" s="50"/>
      <c r="EB397" s="50"/>
      <c r="EC397" s="50"/>
      <c r="ED397" s="50"/>
      <c r="EE397" s="50"/>
      <c r="EF397" s="50"/>
      <c r="EG397" s="50"/>
      <c r="EH397" s="50"/>
      <c r="EI397" s="50"/>
      <c r="EJ397" s="50"/>
      <c r="EK397" s="50"/>
      <c r="EL397" s="50"/>
      <c r="EM397" s="50"/>
      <c r="EN397" s="50"/>
      <c r="EO397" s="50"/>
      <c r="EP397" s="50"/>
      <c r="EQ397" s="50"/>
      <c r="ER397" s="50"/>
      <c r="ES397" s="50"/>
      <c r="ET397" s="50"/>
      <c r="EU397" s="50"/>
      <c r="EV397" s="50"/>
      <c r="EW397" s="50"/>
      <c r="EX397" s="50"/>
      <c r="EY397" s="50"/>
      <c r="EZ397" s="50"/>
      <c r="FA397" s="50"/>
      <c r="FB397" s="50"/>
      <c r="FC397" s="50"/>
      <c r="FD397" s="50"/>
      <c r="FE397" s="50"/>
      <c r="FF397" s="50"/>
      <c r="FG397" s="50"/>
      <c r="FH397" s="50"/>
      <c r="FI397" s="50"/>
      <c r="FJ397" s="50"/>
      <c r="FK397" s="50"/>
      <c r="FL397" s="50"/>
      <c r="FM397" s="50"/>
      <c r="FN397" s="50"/>
      <c r="FO397" s="50"/>
      <c r="FP397" s="50"/>
      <c r="FQ397" s="50"/>
      <c r="FR397" s="50"/>
      <c r="FS397" s="50"/>
      <c r="FT397" s="50"/>
      <c r="FU397" s="50"/>
      <c r="FV397" s="50"/>
      <c r="FW397" s="50"/>
      <c r="FX397" s="50"/>
      <c r="FY397" s="50"/>
      <c r="FZ397" s="50"/>
      <c r="GA397" s="50"/>
      <c r="GB397" s="50"/>
      <c r="GC397" s="50"/>
      <c r="GD397" s="50"/>
      <c r="GE397" s="50"/>
      <c r="GF397" s="50"/>
      <c r="GG397" s="50"/>
      <c r="GH397" s="50"/>
      <c r="GI397" s="50"/>
      <c r="GJ397" s="50"/>
      <c r="GK397" s="50"/>
      <c r="GL397" s="50"/>
      <c r="GM397" s="50"/>
      <c r="GN397" s="50"/>
      <c r="GO397" s="50"/>
      <c r="GP397" s="50"/>
      <c r="GQ397" s="50"/>
      <c r="GR397" s="50"/>
      <c r="GS397" s="50"/>
      <c r="GT397" s="50"/>
      <c r="GU397" s="50"/>
      <c r="GV397" s="50"/>
      <c r="GW397" s="50"/>
      <c r="GX397" s="50"/>
      <c r="GY397" s="50"/>
      <c r="GZ397" s="50"/>
      <c r="HA397" s="50"/>
      <c r="HB397" s="50"/>
      <c r="HC397" s="50"/>
      <c r="HD397" s="50"/>
      <c r="HE397" s="50"/>
      <c r="HF397" s="50"/>
      <c r="HG397" s="50"/>
      <c r="HH397" s="50"/>
      <c r="HI397" s="50"/>
      <c r="HJ397" s="50"/>
      <c r="HK397" s="50"/>
      <c r="HL397" s="50"/>
    </row>
    <row r="398" spans="1:220" x14ac:dyDescent="0.2">
      <c r="B398" s="128"/>
      <c r="C398" s="129"/>
      <c r="D398" s="129"/>
    </row>
    <row r="399" spans="1:220" x14ac:dyDescent="0.2">
      <c r="B399" s="128"/>
      <c r="C399" s="129"/>
      <c r="D399" s="129"/>
    </row>
    <row r="400" spans="1:220" x14ac:dyDescent="0.2">
      <c r="B400" s="128"/>
      <c r="C400" s="129"/>
      <c r="D400" s="129"/>
    </row>
    <row r="401" spans="2:221" x14ac:dyDescent="0.2">
      <c r="B401" s="128"/>
      <c r="C401" s="129"/>
      <c r="D401" s="129"/>
    </row>
    <row r="402" spans="2:221" x14ac:dyDescent="0.2">
      <c r="B402" s="128"/>
      <c r="C402" s="129"/>
      <c r="D402" s="129"/>
    </row>
    <row r="403" spans="2:221" x14ac:dyDescent="0.2">
      <c r="B403" s="128"/>
      <c r="C403" s="129"/>
      <c r="D403" s="129"/>
    </row>
    <row r="404" spans="2:221" x14ac:dyDescent="0.2">
      <c r="B404" s="128"/>
      <c r="C404" s="129"/>
      <c r="D404" s="129"/>
    </row>
    <row r="405" spans="2:221" x14ac:dyDescent="0.2">
      <c r="B405" s="128"/>
      <c r="C405" s="129"/>
      <c r="D405" s="129"/>
    </row>
    <row r="406" spans="2:221" x14ac:dyDescent="0.2">
      <c r="B406" s="128"/>
      <c r="C406" s="129"/>
      <c r="D406" s="129"/>
    </row>
    <row r="407" spans="2:221" x14ac:dyDescent="0.2">
      <c r="B407" s="128"/>
      <c r="C407" s="129"/>
      <c r="D407" s="129"/>
    </row>
    <row r="408" spans="2:221" x14ac:dyDescent="0.2">
      <c r="B408" s="128"/>
      <c r="C408" s="129"/>
      <c r="D408" s="129"/>
    </row>
    <row r="409" spans="2:221" x14ac:dyDescent="0.2">
      <c r="B409" s="128"/>
      <c r="C409" s="129"/>
      <c r="D409" s="129"/>
    </row>
    <row r="410" spans="2:221" x14ac:dyDescent="0.2">
      <c r="B410" s="128"/>
      <c r="C410" s="129"/>
      <c r="D410" s="129"/>
    </row>
    <row r="411" spans="2:221" x14ac:dyDescent="0.2">
      <c r="B411" s="128"/>
      <c r="C411" s="129"/>
      <c r="D411" s="129"/>
    </row>
    <row r="412" spans="2:221" x14ac:dyDescent="0.2">
      <c r="B412" s="128"/>
      <c r="C412" s="129"/>
      <c r="D412" s="129"/>
    </row>
    <row r="413" spans="2:221" x14ac:dyDescent="0.2">
      <c r="B413" s="128"/>
      <c r="C413" s="129"/>
      <c r="D413" s="129"/>
    </row>
    <row r="414" spans="2:221" x14ac:dyDescent="0.2">
      <c r="B414" s="128"/>
      <c r="C414" s="129"/>
      <c r="D414" s="129"/>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c r="AF414" s="50"/>
      <c r="AG414" s="50"/>
      <c r="AH414" s="50"/>
      <c r="AI414" s="50"/>
      <c r="AJ414" s="50"/>
      <c r="AK414" s="50"/>
      <c r="AL414" s="50"/>
      <c r="AM414" s="50"/>
      <c r="AN414" s="50"/>
      <c r="AO414" s="50"/>
      <c r="AP414" s="50"/>
      <c r="AQ414" s="50"/>
      <c r="AR414" s="50"/>
      <c r="AS414" s="50"/>
      <c r="AT414" s="50"/>
      <c r="AU414" s="50"/>
      <c r="AV414" s="50"/>
      <c r="AW414" s="50"/>
      <c r="AX414" s="50"/>
      <c r="AY414" s="50"/>
      <c r="AZ414" s="50"/>
      <c r="BA414" s="50"/>
      <c r="BB414" s="50"/>
      <c r="BC414" s="50"/>
      <c r="BD414" s="50"/>
      <c r="BE414" s="50"/>
      <c r="BF414" s="50"/>
      <c r="BG414" s="50"/>
      <c r="BH414" s="50"/>
      <c r="BI414" s="50"/>
      <c r="BJ414" s="50"/>
      <c r="BK414" s="50"/>
      <c r="BL414" s="50"/>
      <c r="BM414" s="50"/>
      <c r="BN414" s="50"/>
      <c r="BO414" s="50"/>
      <c r="BP414" s="50"/>
      <c r="BQ414" s="50"/>
      <c r="BR414" s="50"/>
      <c r="BS414" s="50"/>
      <c r="BT414" s="50"/>
      <c r="BU414" s="50"/>
      <c r="BV414" s="50"/>
      <c r="BW414" s="50"/>
      <c r="BX414" s="50"/>
      <c r="BY414" s="50"/>
      <c r="BZ414" s="50"/>
      <c r="CA414" s="50"/>
      <c r="CB414" s="50"/>
      <c r="CC414" s="50"/>
      <c r="CD414" s="50"/>
      <c r="CE414" s="50"/>
      <c r="CF414" s="50"/>
      <c r="CG414" s="50"/>
      <c r="CH414" s="50"/>
      <c r="CI414" s="50"/>
      <c r="CJ414" s="50"/>
      <c r="CK414" s="50"/>
      <c r="CL414" s="50"/>
      <c r="CM414" s="50"/>
      <c r="CN414" s="50"/>
      <c r="CO414" s="50"/>
      <c r="CP414" s="50"/>
      <c r="CQ414" s="50"/>
      <c r="CR414" s="50"/>
      <c r="CS414" s="50"/>
      <c r="CT414" s="50"/>
      <c r="CU414" s="50"/>
      <c r="CV414" s="50"/>
      <c r="CW414" s="50"/>
      <c r="CX414" s="50"/>
      <c r="CY414" s="50"/>
      <c r="CZ414" s="50"/>
      <c r="DA414" s="50"/>
      <c r="DB414" s="50"/>
      <c r="DC414" s="50"/>
      <c r="DD414" s="50"/>
      <c r="DE414" s="50"/>
      <c r="DF414" s="50"/>
      <c r="DG414" s="50"/>
      <c r="DH414" s="50"/>
      <c r="DI414" s="50"/>
      <c r="DJ414" s="50"/>
      <c r="DK414" s="50"/>
      <c r="DL414" s="50"/>
      <c r="DM414" s="50"/>
      <c r="DN414" s="50"/>
      <c r="DO414" s="50"/>
      <c r="DP414" s="50"/>
      <c r="DQ414" s="50"/>
      <c r="DR414" s="50"/>
      <c r="DS414" s="50"/>
      <c r="DT414" s="50"/>
      <c r="DU414" s="50"/>
      <c r="DV414" s="50"/>
      <c r="DW414" s="50"/>
      <c r="DX414" s="50"/>
      <c r="DY414" s="50"/>
      <c r="DZ414" s="50"/>
      <c r="EA414" s="50"/>
      <c r="EB414" s="50"/>
      <c r="EC414" s="50"/>
      <c r="ED414" s="50"/>
      <c r="EE414" s="50"/>
      <c r="EF414" s="50"/>
      <c r="EG414" s="50"/>
      <c r="EH414" s="50"/>
      <c r="EI414" s="50"/>
      <c r="EJ414" s="50"/>
      <c r="EK414" s="50"/>
      <c r="EL414" s="50"/>
      <c r="EM414" s="50"/>
      <c r="EN414" s="50"/>
      <c r="EO414" s="50"/>
      <c r="EP414" s="50"/>
      <c r="EQ414" s="50"/>
      <c r="ER414" s="50"/>
      <c r="ES414" s="50"/>
      <c r="ET414" s="50"/>
      <c r="EU414" s="50"/>
      <c r="EV414" s="50"/>
      <c r="EW414" s="50"/>
      <c r="EX414" s="50"/>
      <c r="EY414" s="50"/>
      <c r="EZ414" s="50"/>
      <c r="FA414" s="50"/>
      <c r="FB414" s="50"/>
      <c r="FC414" s="50"/>
      <c r="FD414" s="50"/>
      <c r="FE414" s="50"/>
      <c r="FF414" s="50"/>
      <c r="FG414" s="50"/>
      <c r="FH414" s="50"/>
      <c r="FI414" s="50"/>
      <c r="FJ414" s="50"/>
      <c r="FK414" s="50"/>
      <c r="FL414" s="50"/>
      <c r="FM414" s="50"/>
      <c r="FN414" s="50"/>
      <c r="FO414" s="50"/>
      <c r="FP414" s="50"/>
      <c r="FQ414" s="50"/>
      <c r="FR414" s="50"/>
      <c r="FS414" s="50"/>
      <c r="FT414" s="50"/>
      <c r="FU414" s="50"/>
      <c r="FV414" s="50"/>
      <c r="FW414" s="50"/>
      <c r="FX414" s="50"/>
      <c r="FY414" s="50"/>
      <c r="FZ414" s="50"/>
      <c r="GA414" s="50"/>
      <c r="GB414" s="50"/>
      <c r="GC414" s="50"/>
      <c r="GD414" s="50"/>
      <c r="GE414" s="50"/>
      <c r="GF414" s="50"/>
      <c r="GG414" s="50"/>
      <c r="GH414" s="50"/>
      <c r="GI414" s="50"/>
      <c r="GJ414" s="50"/>
      <c r="GK414" s="50"/>
      <c r="GL414" s="50"/>
      <c r="GM414" s="50"/>
      <c r="GN414" s="50"/>
      <c r="GO414" s="50"/>
      <c r="GP414" s="50"/>
      <c r="GQ414" s="50"/>
      <c r="GR414" s="50"/>
      <c r="GS414" s="50"/>
      <c r="GT414" s="50"/>
      <c r="GU414" s="50"/>
      <c r="GV414" s="50"/>
      <c r="GW414" s="50"/>
      <c r="GX414" s="50"/>
      <c r="GY414" s="50"/>
      <c r="GZ414" s="50"/>
      <c r="HA414" s="50"/>
      <c r="HB414" s="50"/>
      <c r="HC414" s="50"/>
      <c r="HD414" s="50"/>
      <c r="HE414" s="50"/>
      <c r="HF414" s="50"/>
      <c r="HG414" s="50"/>
      <c r="HH414" s="50"/>
      <c r="HI414" s="50"/>
      <c r="HJ414" s="50"/>
      <c r="HK414" s="50"/>
      <c r="HL414" s="50"/>
      <c r="HM414" s="50"/>
    </row>
    <row r="415" spans="2:221" x14ac:dyDescent="0.2">
      <c r="B415" s="128"/>
      <c r="C415" s="129"/>
      <c r="D415" s="129"/>
    </row>
    <row r="416" spans="2:221" x14ac:dyDescent="0.2">
      <c r="B416" s="128"/>
      <c r="C416" s="129"/>
      <c r="D416" s="129"/>
    </row>
    <row r="417" spans="2:4" ht="11.25" customHeight="1" x14ac:dyDescent="0.2">
      <c r="B417" s="128"/>
      <c r="C417" s="129"/>
      <c r="D417" s="129"/>
    </row>
    <row r="418" spans="2:4" x14ac:dyDescent="0.2">
      <c r="B418" s="128"/>
      <c r="C418" s="129"/>
      <c r="D418" s="129"/>
    </row>
    <row r="419" spans="2:4" x14ac:dyDescent="0.2">
      <c r="B419" s="128"/>
      <c r="C419" s="129"/>
      <c r="D419" s="129"/>
    </row>
    <row r="420" spans="2:4" x14ac:dyDescent="0.2">
      <c r="B420" s="128"/>
      <c r="C420" s="129"/>
      <c r="D420" s="129"/>
    </row>
    <row r="421" spans="2:4" x14ac:dyDescent="0.2">
      <c r="B421" s="128"/>
      <c r="C421" s="129"/>
      <c r="D421" s="129"/>
    </row>
    <row r="422" spans="2:4" x14ac:dyDescent="0.2">
      <c r="B422" s="128"/>
      <c r="C422" s="129"/>
      <c r="D422" s="129"/>
    </row>
    <row r="423" spans="2:4" x14ac:dyDescent="0.2">
      <c r="B423" s="128"/>
      <c r="C423" s="129"/>
      <c r="D423" s="129"/>
    </row>
    <row r="424" spans="2:4" x14ac:dyDescent="0.2">
      <c r="B424" s="128"/>
      <c r="C424" s="129"/>
      <c r="D424" s="129"/>
    </row>
    <row r="425" spans="2:4" x14ac:dyDescent="0.2">
      <c r="B425" s="128"/>
      <c r="C425" s="129"/>
      <c r="D425" s="129"/>
    </row>
    <row r="426" spans="2:4" x14ac:dyDescent="0.2">
      <c r="B426" s="128"/>
      <c r="C426" s="129"/>
      <c r="D426" s="129"/>
    </row>
    <row r="427" spans="2:4" x14ac:dyDescent="0.2">
      <c r="B427" s="128"/>
      <c r="C427" s="129"/>
      <c r="D427" s="129"/>
    </row>
    <row r="428" spans="2:4" x14ac:dyDescent="0.2">
      <c r="B428" s="128"/>
      <c r="C428" s="129"/>
      <c r="D428" s="129"/>
    </row>
    <row r="429" spans="2:4" x14ac:dyDescent="0.2">
      <c r="B429" s="128"/>
      <c r="C429" s="129"/>
      <c r="D429" s="129"/>
    </row>
    <row r="430" spans="2:4" x14ac:dyDescent="0.2">
      <c r="B430" s="128"/>
      <c r="C430" s="129"/>
      <c r="D430" s="129"/>
    </row>
    <row r="431" spans="2:4" x14ac:dyDescent="0.2">
      <c r="B431" s="128"/>
      <c r="C431" s="129"/>
      <c r="D431" s="129"/>
    </row>
    <row r="432" spans="2:4" x14ac:dyDescent="0.2">
      <c r="B432" s="128"/>
      <c r="C432" s="129"/>
      <c r="D432" s="129"/>
    </row>
    <row r="433" spans="2:4" x14ac:dyDescent="0.2">
      <c r="B433" s="128"/>
      <c r="C433" s="129"/>
      <c r="D433" s="129"/>
    </row>
    <row r="434" spans="2:4" x14ac:dyDescent="0.2">
      <c r="B434" s="128"/>
      <c r="C434" s="129"/>
      <c r="D434" s="129"/>
    </row>
    <row r="435" spans="2:4" x14ac:dyDescent="0.2">
      <c r="B435" s="128"/>
      <c r="C435" s="129"/>
      <c r="D435" s="129"/>
    </row>
    <row r="436" spans="2:4" x14ac:dyDescent="0.2">
      <c r="B436" s="128"/>
      <c r="C436" s="129"/>
      <c r="D436" s="129"/>
    </row>
    <row r="437" spans="2:4" x14ac:dyDescent="0.2">
      <c r="B437" s="128"/>
      <c r="C437" s="129"/>
      <c r="D437" s="129"/>
    </row>
    <row r="438" spans="2:4" x14ac:dyDescent="0.2">
      <c r="B438" s="128"/>
      <c r="C438" s="129"/>
      <c r="D438" s="129"/>
    </row>
    <row r="439" spans="2:4" x14ac:dyDescent="0.2">
      <c r="B439" s="128"/>
      <c r="C439" s="129"/>
      <c r="D439" s="129"/>
    </row>
    <row r="440" spans="2:4" x14ac:dyDescent="0.2">
      <c r="B440" s="128"/>
      <c r="C440" s="129"/>
      <c r="D440" s="129"/>
    </row>
    <row r="441" spans="2:4" x14ac:dyDescent="0.2">
      <c r="B441" s="128"/>
      <c r="C441" s="129"/>
      <c r="D441" s="129"/>
    </row>
    <row r="442" spans="2:4" x14ac:dyDescent="0.2">
      <c r="B442" s="128"/>
      <c r="C442" s="129"/>
      <c r="D442" s="129"/>
    </row>
    <row r="443" spans="2:4" x14ac:dyDescent="0.2">
      <c r="B443" s="128"/>
      <c r="C443" s="129"/>
      <c r="D443" s="129"/>
    </row>
    <row r="444" spans="2:4" x14ac:dyDescent="0.2">
      <c r="B444" s="128"/>
      <c r="C444" s="129"/>
      <c r="D444" s="129"/>
    </row>
    <row r="445" spans="2:4" x14ac:dyDescent="0.2">
      <c r="B445" s="128"/>
      <c r="C445" s="129"/>
      <c r="D445" s="129"/>
    </row>
    <row r="446" spans="2:4" x14ac:dyDescent="0.2">
      <c r="B446" s="43"/>
      <c r="C446" s="129"/>
      <c r="D446" s="129"/>
    </row>
    <row r="447" spans="2:4" x14ac:dyDescent="0.2">
      <c r="C447" s="48"/>
      <c r="D447" s="48"/>
    </row>
  </sheetData>
  <mergeCells count="26">
    <mergeCell ref="B30:D31"/>
    <mergeCell ref="B33:D33"/>
    <mergeCell ref="B117:D117"/>
    <mergeCell ref="B46:D46"/>
    <mergeCell ref="B59:D59"/>
    <mergeCell ref="B60:D60"/>
    <mergeCell ref="B62:D62"/>
    <mergeCell ref="B63:D63"/>
    <mergeCell ref="B67:D67"/>
    <mergeCell ref="A79:D79"/>
    <mergeCell ref="B257:D257"/>
    <mergeCell ref="B351:D351"/>
    <mergeCell ref="B32:D32"/>
    <mergeCell ref="B2:D2"/>
    <mergeCell ref="B3:D3"/>
    <mergeCell ref="B4:D4"/>
    <mergeCell ref="B5:D5"/>
    <mergeCell ref="B6:D6"/>
    <mergeCell ref="B36:D36"/>
    <mergeCell ref="B43:D43"/>
    <mergeCell ref="B47:D47"/>
    <mergeCell ref="B51:D51"/>
    <mergeCell ref="B55:D55"/>
    <mergeCell ref="B8:D8"/>
    <mergeCell ref="B10:D10"/>
    <mergeCell ref="B29:D29"/>
  </mergeCells>
  <pageMargins left="0.23622047244094491" right="0.23622047244094491" top="0.74803149606299213" bottom="0.74803149606299213" header="0.31496062992125984" footer="0.31496062992125984"/>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O439"/>
  <sheetViews>
    <sheetView workbookViewId="0">
      <selection activeCell="I138" sqref="I138"/>
    </sheetView>
  </sheetViews>
  <sheetFormatPr baseColWidth="10" defaultRowHeight="12.75" x14ac:dyDescent="0.2"/>
  <cols>
    <col min="1" max="1" width="7.85546875" style="21" customWidth="1"/>
    <col min="2" max="2" width="54.28515625" style="21" customWidth="1"/>
    <col min="3" max="3" width="25" style="20" customWidth="1"/>
    <col min="4" max="4" width="18.42578125" style="20" customWidth="1"/>
    <col min="5" max="5" width="20.5703125" style="20" customWidth="1"/>
    <col min="6" max="6" width="20" style="21" customWidth="1"/>
    <col min="7" max="7" width="19.85546875" style="21" customWidth="1"/>
    <col min="8" max="8" width="11.42578125" style="21"/>
    <col min="9" max="9" width="13.85546875" style="21" bestFit="1" customWidth="1"/>
    <col min="10" max="233" width="11.42578125" style="21"/>
    <col min="234" max="234" width="2.7109375" style="21" customWidth="1"/>
    <col min="235" max="235" width="47.5703125" style="21" customWidth="1"/>
    <col min="236" max="236" width="17" style="21" customWidth="1"/>
    <col min="237" max="237" width="14" style="21" customWidth="1"/>
    <col min="238" max="238" width="15.7109375" style="21" customWidth="1"/>
    <col min="239" max="239" width="11.42578125" style="21"/>
    <col min="240" max="240" width="15" style="21" customWidth="1"/>
    <col min="241" max="489" width="11.42578125" style="21"/>
    <col min="490" max="490" width="2.7109375" style="21" customWidth="1"/>
    <col min="491" max="491" width="47.5703125" style="21" customWidth="1"/>
    <col min="492" max="492" width="17" style="21" customWidth="1"/>
    <col min="493" max="493" width="14" style="21" customWidth="1"/>
    <col min="494" max="494" width="15.7109375" style="21" customWidth="1"/>
    <col min="495" max="495" width="11.42578125" style="21"/>
    <col min="496" max="496" width="15" style="21" customWidth="1"/>
    <col min="497" max="745" width="11.42578125" style="21"/>
    <col min="746" max="746" width="2.7109375" style="21" customWidth="1"/>
    <col min="747" max="747" width="47.5703125" style="21" customWidth="1"/>
    <col min="748" max="748" width="17" style="21" customWidth="1"/>
    <col min="749" max="749" width="14" style="21" customWidth="1"/>
    <col min="750" max="750" width="15.7109375" style="21" customWidth="1"/>
    <col min="751" max="751" width="11.42578125" style="21"/>
    <col min="752" max="752" width="15" style="21" customWidth="1"/>
    <col min="753" max="1001" width="11.42578125" style="21"/>
    <col min="1002" max="1002" width="2.7109375" style="21" customWidth="1"/>
    <col min="1003" max="1003" width="47.5703125" style="21" customWidth="1"/>
    <col min="1004" max="1004" width="17" style="21" customWidth="1"/>
    <col min="1005" max="1005" width="14" style="21" customWidth="1"/>
    <col min="1006" max="1006" width="15.7109375" style="21" customWidth="1"/>
    <col min="1007" max="1007" width="11.42578125" style="21"/>
    <col min="1008" max="1008" width="15" style="21" customWidth="1"/>
    <col min="1009" max="1257" width="11.42578125" style="21"/>
    <col min="1258" max="1258" width="2.7109375" style="21" customWidth="1"/>
    <col min="1259" max="1259" width="47.5703125" style="21" customWidth="1"/>
    <col min="1260" max="1260" width="17" style="21" customWidth="1"/>
    <col min="1261" max="1261" width="14" style="21" customWidth="1"/>
    <col min="1262" max="1262" width="15.7109375" style="21" customWidth="1"/>
    <col min="1263" max="1263" width="11.42578125" style="21"/>
    <col min="1264" max="1264" width="15" style="21" customWidth="1"/>
    <col min="1265" max="1513" width="11.42578125" style="21"/>
    <col min="1514" max="1514" width="2.7109375" style="21" customWidth="1"/>
    <col min="1515" max="1515" width="47.5703125" style="21" customWidth="1"/>
    <col min="1516" max="1516" width="17" style="21" customWidth="1"/>
    <col min="1517" max="1517" width="14" style="21" customWidth="1"/>
    <col min="1518" max="1518" width="15.7109375" style="21" customWidth="1"/>
    <col min="1519" max="1519" width="11.42578125" style="21"/>
    <col min="1520" max="1520" width="15" style="21" customWidth="1"/>
    <col min="1521" max="1769" width="11.42578125" style="21"/>
    <col min="1770" max="1770" width="2.7109375" style="21" customWidth="1"/>
    <col min="1771" max="1771" width="47.5703125" style="21" customWidth="1"/>
    <col min="1772" max="1772" width="17" style="21" customWidth="1"/>
    <col min="1773" max="1773" width="14" style="21" customWidth="1"/>
    <col min="1774" max="1774" width="15.7109375" style="21" customWidth="1"/>
    <col min="1775" max="1775" width="11.42578125" style="21"/>
    <col min="1776" max="1776" width="15" style="21" customWidth="1"/>
    <col min="1777" max="2025" width="11.42578125" style="21"/>
    <col min="2026" max="2026" width="2.7109375" style="21" customWidth="1"/>
    <col min="2027" max="2027" width="47.5703125" style="21" customWidth="1"/>
    <col min="2028" max="2028" width="17" style="21" customWidth="1"/>
    <col min="2029" max="2029" width="14" style="21" customWidth="1"/>
    <col min="2030" max="2030" width="15.7109375" style="21" customWidth="1"/>
    <col min="2031" max="2031" width="11.42578125" style="21"/>
    <col min="2032" max="2032" width="15" style="21" customWidth="1"/>
    <col min="2033" max="2281" width="11.42578125" style="21"/>
    <col min="2282" max="2282" width="2.7109375" style="21" customWidth="1"/>
    <col min="2283" max="2283" width="47.5703125" style="21" customWidth="1"/>
    <col min="2284" max="2284" width="17" style="21" customWidth="1"/>
    <col min="2285" max="2285" width="14" style="21" customWidth="1"/>
    <col min="2286" max="2286" width="15.7109375" style="21" customWidth="1"/>
    <col min="2287" max="2287" width="11.42578125" style="21"/>
    <col min="2288" max="2288" width="15" style="21" customWidth="1"/>
    <col min="2289" max="2537" width="11.42578125" style="21"/>
    <col min="2538" max="2538" width="2.7109375" style="21" customWidth="1"/>
    <col min="2539" max="2539" width="47.5703125" style="21" customWidth="1"/>
    <col min="2540" max="2540" width="17" style="21" customWidth="1"/>
    <col min="2541" max="2541" width="14" style="21" customWidth="1"/>
    <col min="2542" max="2542" width="15.7109375" style="21" customWidth="1"/>
    <col min="2543" max="2543" width="11.42578125" style="21"/>
    <col min="2544" max="2544" width="15" style="21" customWidth="1"/>
    <col min="2545" max="2793" width="11.42578125" style="21"/>
    <col min="2794" max="2794" width="2.7109375" style="21" customWidth="1"/>
    <col min="2795" max="2795" width="47.5703125" style="21" customWidth="1"/>
    <col min="2796" max="2796" width="17" style="21" customWidth="1"/>
    <col min="2797" max="2797" width="14" style="21" customWidth="1"/>
    <col min="2798" max="2798" width="15.7109375" style="21" customWidth="1"/>
    <col min="2799" max="2799" width="11.42578125" style="21"/>
    <col min="2800" max="2800" width="15" style="21" customWidth="1"/>
    <col min="2801" max="3049" width="11.42578125" style="21"/>
    <col min="3050" max="3050" width="2.7109375" style="21" customWidth="1"/>
    <col min="3051" max="3051" width="47.5703125" style="21" customWidth="1"/>
    <col min="3052" max="3052" width="17" style="21" customWidth="1"/>
    <col min="3053" max="3053" width="14" style="21" customWidth="1"/>
    <col min="3054" max="3054" width="15.7109375" style="21" customWidth="1"/>
    <col min="3055" max="3055" width="11.42578125" style="21"/>
    <col min="3056" max="3056" width="15" style="21" customWidth="1"/>
    <col min="3057" max="3305" width="11.42578125" style="21"/>
    <col min="3306" max="3306" width="2.7109375" style="21" customWidth="1"/>
    <col min="3307" max="3307" width="47.5703125" style="21" customWidth="1"/>
    <col min="3308" max="3308" width="17" style="21" customWidth="1"/>
    <col min="3309" max="3309" width="14" style="21" customWidth="1"/>
    <col min="3310" max="3310" width="15.7109375" style="21" customWidth="1"/>
    <col min="3311" max="3311" width="11.42578125" style="21"/>
    <col min="3312" max="3312" width="15" style="21" customWidth="1"/>
    <col min="3313" max="3561" width="11.42578125" style="21"/>
    <col min="3562" max="3562" width="2.7109375" style="21" customWidth="1"/>
    <col min="3563" max="3563" width="47.5703125" style="21" customWidth="1"/>
    <col min="3564" max="3564" width="17" style="21" customWidth="1"/>
    <col min="3565" max="3565" width="14" style="21" customWidth="1"/>
    <col min="3566" max="3566" width="15.7109375" style="21" customWidth="1"/>
    <col min="3567" max="3567" width="11.42578125" style="21"/>
    <col min="3568" max="3568" width="15" style="21" customWidth="1"/>
    <col min="3569" max="3817" width="11.42578125" style="21"/>
    <col min="3818" max="3818" width="2.7109375" style="21" customWidth="1"/>
    <col min="3819" max="3819" width="47.5703125" style="21" customWidth="1"/>
    <col min="3820" max="3820" width="17" style="21" customWidth="1"/>
    <col min="3821" max="3821" width="14" style="21" customWidth="1"/>
    <col min="3822" max="3822" width="15.7109375" style="21" customWidth="1"/>
    <col min="3823" max="3823" width="11.42578125" style="21"/>
    <col min="3824" max="3824" width="15" style="21" customWidth="1"/>
    <col min="3825" max="4073" width="11.42578125" style="21"/>
    <col min="4074" max="4074" width="2.7109375" style="21" customWidth="1"/>
    <col min="4075" max="4075" width="47.5703125" style="21" customWidth="1"/>
    <col min="4076" max="4076" width="17" style="21" customWidth="1"/>
    <col min="4077" max="4077" width="14" style="21" customWidth="1"/>
    <col min="4078" max="4078" width="15.7109375" style="21" customWidth="1"/>
    <col min="4079" max="4079" width="11.42578125" style="21"/>
    <col min="4080" max="4080" width="15" style="21" customWidth="1"/>
    <col min="4081" max="4329" width="11.42578125" style="21"/>
    <col min="4330" max="4330" width="2.7109375" style="21" customWidth="1"/>
    <col min="4331" max="4331" width="47.5703125" style="21" customWidth="1"/>
    <col min="4332" max="4332" width="17" style="21" customWidth="1"/>
    <col min="4333" max="4333" width="14" style="21" customWidth="1"/>
    <col min="4334" max="4334" width="15.7109375" style="21" customWidth="1"/>
    <col min="4335" max="4335" width="11.42578125" style="21"/>
    <col min="4336" max="4336" width="15" style="21" customWidth="1"/>
    <col min="4337" max="4585" width="11.42578125" style="21"/>
    <col min="4586" max="4586" width="2.7109375" style="21" customWidth="1"/>
    <col min="4587" max="4587" width="47.5703125" style="21" customWidth="1"/>
    <col min="4588" max="4588" width="17" style="21" customWidth="1"/>
    <col min="4589" max="4589" width="14" style="21" customWidth="1"/>
    <col min="4590" max="4590" width="15.7109375" style="21" customWidth="1"/>
    <col min="4591" max="4591" width="11.42578125" style="21"/>
    <col min="4592" max="4592" width="15" style="21" customWidth="1"/>
    <col min="4593" max="4841" width="11.42578125" style="21"/>
    <col min="4842" max="4842" width="2.7109375" style="21" customWidth="1"/>
    <col min="4843" max="4843" width="47.5703125" style="21" customWidth="1"/>
    <col min="4844" max="4844" width="17" style="21" customWidth="1"/>
    <col min="4845" max="4845" width="14" style="21" customWidth="1"/>
    <col min="4846" max="4846" width="15.7109375" style="21" customWidth="1"/>
    <col min="4847" max="4847" width="11.42578125" style="21"/>
    <col min="4848" max="4848" width="15" style="21" customWidth="1"/>
    <col min="4849" max="5097" width="11.42578125" style="21"/>
    <col min="5098" max="5098" width="2.7109375" style="21" customWidth="1"/>
    <col min="5099" max="5099" width="47.5703125" style="21" customWidth="1"/>
    <col min="5100" max="5100" width="17" style="21" customWidth="1"/>
    <col min="5101" max="5101" width="14" style="21" customWidth="1"/>
    <col min="5102" max="5102" width="15.7109375" style="21" customWidth="1"/>
    <col min="5103" max="5103" width="11.42578125" style="21"/>
    <col min="5104" max="5104" width="15" style="21" customWidth="1"/>
    <col min="5105" max="5353" width="11.42578125" style="21"/>
    <col min="5354" max="5354" width="2.7109375" style="21" customWidth="1"/>
    <col min="5355" max="5355" width="47.5703125" style="21" customWidth="1"/>
    <col min="5356" max="5356" width="17" style="21" customWidth="1"/>
    <col min="5357" max="5357" width="14" style="21" customWidth="1"/>
    <col min="5358" max="5358" width="15.7109375" style="21" customWidth="1"/>
    <col min="5359" max="5359" width="11.42578125" style="21"/>
    <col min="5360" max="5360" width="15" style="21" customWidth="1"/>
    <col min="5361" max="5609" width="11.42578125" style="21"/>
    <col min="5610" max="5610" width="2.7109375" style="21" customWidth="1"/>
    <col min="5611" max="5611" width="47.5703125" style="21" customWidth="1"/>
    <col min="5612" max="5612" width="17" style="21" customWidth="1"/>
    <col min="5613" max="5613" width="14" style="21" customWidth="1"/>
    <col min="5614" max="5614" width="15.7109375" style="21" customWidth="1"/>
    <col min="5615" max="5615" width="11.42578125" style="21"/>
    <col min="5616" max="5616" width="15" style="21" customWidth="1"/>
    <col min="5617" max="5865" width="11.42578125" style="21"/>
    <col min="5866" max="5866" width="2.7109375" style="21" customWidth="1"/>
    <col min="5867" max="5867" width="47.5703125" style="21" customWidth="1"/>
    <col min="5868" max="5868" width="17" style="21" customWidth="1"/>
    <col min="5869" max="5869" width="14" style="21" customWidth="1"/>
    <col min="5870" max="5870" width="15.7109375" style="21" customWidth="1"/>
    <col min="5871" max="5871" width="11.42578125" style="21"/>
    <col min="5872" max="5872" width="15" style="21" customWidth="1"/>
    <col min="5873" max="6121" width="11.42578125" style="21"/>
    <col min="6122" max="6122" width="2.7109375" style="21" customWidth="1"/>
    <col min="6123" max="6123" width="47.5703125" style="21" customWidth="1"/>
    <col min="6124" max="6124" width="17" style="21" customWidth="1"/>
    <col min="6125" max="6125" width="14" style="21" customWidth="1"/>
    <col min="6126" max="6126" width="15.7109375" style="21" customWidth="1"/>
    <col min="6127" max="6127" width="11.42578125" style="21"/>
    <col min="6128" max="6128" width="15" style="21" customWidth="1"/>
    <col min="6129" max="6377" width="11.42578125" style="21"/>
    <col min="6378" max="6378" width="2.7109375" style="21" customWidth="1"/>
    <col min="6379" max="6379" width="47.5703125" style="21" customWidth="1"/>
    <col min="6380" max="6380" width="17" style="21" customWidth="1"/>
    <col min="6381" max="6381" width="14" style="21" customWidth="1"/>
    <col min="6382" max="6382" width="15.7109375" style="21" customWidth="1"/>
    <col min="6383" max="6383" width="11.42578125" style="21"/>
    <col min="6384" max="6384" width="15" style="21" customWidth="1"/>
    <col min="6385" max="6633" width="11.42578125" style="21"/>
    <col min="6634" max="6634" width="2.7109375" style="21" customWidth="1"/>
    <col min="6635" max="6635" width="47.5703125" style="21" customWidth="1"/>
    <col min="6636" max="6636" width="17" style="21" customWidth="1"/>
    <col min="6637" max="6637" width="14" style="21" customWidth="1"/>
    <col min="6638" max="6638" width="15.7109375" style="21" customWidth="1"/>
    <col min="6639" max="6639" width="11.42578125" style="21"/>
    <col min="6640" max="6640" width="15" style="21" customWidth="1"/>
    <col min="6641" max="6889" width="11.42578125" style="21"/>
    <col min="6890" max="6890" width="2.7109375" style="21" customWidth="1"/>
    <col min="6891" max="6891" width="47.5703125" style="21" customWidth="1"/>
    <col min="6892" max="6892" width="17" style="21" customWidth="1"/>
    <col min="6893" max="6893" width="14" style="21" customWidth="1"/>
    <col min="6894" max="6894" width="15.7109375" style="21" customWidth="1"/>
    <col min="6895" max="6895" width="11.42578125" style="21"/>
    <col min="6896" max="6896" width="15" style="21" customWidth="1"/>
    <col min="6897" max="7145" width="11.42578125" style="21"/>
    <col min="7146" max="7146" width="2.7109375" style="21" customWidth="1"/>
    <col min="7147" max="7147" width="47.5703125" style="21" customWidth="1"/>
    <col min="7148" max="7148" width="17" style="21" customWidth="1"/>
    <col min="7149" max="7149" width="14" style="21" customWidth="1"/>
    <col min="7150" max="7150" width="15.7109375" style="21" customWidth="1"/>
    <col min="7151" max="7151" width="11.42578125" style="21"/>
    <col min="7152" max="7152" width="15" style="21" customWidth="1"/>
    <col min="7153" max="7401" width="11.42578125" style="21"/>
    <col min="7402" max="7402" width="2.7109375" style="21" customWidth="1"/>
    <col min="7403" max="7403" width="47.5703125" style="21" customWidth="1"/>
    <col min="7404" max="7404" width="17" style="21" customWidth="1"/>
    <col min="7405" max="7405" width="14" style="21" customWidth="1"/>
    <col min="7406" max="7406" width="15.7109375" style="21" customWidth="1"/>
    <col min="7407" max="7407" width="11.42578125" style="21"/>
    <col min="7408" max="7408" width="15" style="21" customWidth="1"/>
    <col min="7409" max="7657" width="11.42578125" style="21"/>
    <col min="7658" max="7658" width="2.7109375" style="21" customWidth="1"/>
    <col min="7659" max="7659" width="47.5703125" style="21" customWidth="1"/>
    <col min="7660" max="7660" width="17" style="21" customWidth="1"/>
    <col min="7661" max="7661" width="14" style="21" customWidth="1"/>
    <col min="7662" max="7662" width="15.7109375" style="21" customWidth="1"/>
    <col min="7663" max="7663" width="11.42578125" style="21"/>
    <col min="7664" max="7664" width="15" style="21" customWidth="1"/>
    <col min="7665" max="7913" width="11.42578125" style="21"/>
    <col min="7914" max="7914" width="2.7109375" style="21" customWidth="1"/>
    <col min="7915" max="7915" width="47.5703125" style="21" customWidth="1"/>
    <col min="7916" max="7916" width="17" style="21" customWidth="1"/>
    <col min="7917" max="7917" width="14" style="21" customWidth="1"/>
    <col min="7918" max="7918" width="15.7109375" style="21" customWidth="1"/>
    <col min="7919" max="7919" width="11.42578125" style="21"/>
    <col min="7920" max="7920" width="15" style="21" customWidth="1"/>
    <col min="7921" max="8169" width="11.42578125" style="21"/>
    <col min="8170" max="8170" width="2.7109375" style="21" customWidth="1"/>
    <col min="8171" max="8171" width="47.5703125" style="21" customWidth="1"/>
    <col min="8172" max="8172" width="17" style="21" customWidth="1"/>
    <col min="8173" max="8173" width="14" style="21" customWidth="1"/>
    <col min="8174" max="8174" width="15.7109375" style="21" customWidth="1"/>
    <col min="8175" max="8175" width="11.42578125" style="21"/>
    <col min="8176" max="8176" width="15" style="21" customWidth="1"/>
    <col min="8177" max="8425" width="11.42578125" style="21"/>
    <col min="8426" max="8426" width="2.7109375" style="21" customWidth="1"/>
    <col min="8427" max="8427" width="47.5703125" style="21" customWidth="1"/>
    <col min="8428" max="8428" width="17" style="21" customWidth="1"/>
    <col min="8429" max="8429" width="14" style="21" customWidth="1"/>
    <col min="8430" max="8430" width="15.7109375" style="21" customWidth="1"/>
    <col min="8431" max="8431" width="11.42578125" style="21"/>
    <col min="8432" max="8432" width="15" style="21" customWidth="1"/>
    <col min="8433" max="8681" width="11.42578125" style="21"/>
    <col min="8682" max="8682" width="2.7109375" style="21" customWidth="1"/>
    <col min="8683" max="8683" width="47.5703125" style="21" customWidth="1"/>
    <col min="8684" max="8684" width="17" style="21" customWidth="1"/>
    <col min="8685" max="8685" width="14" style="21" customWidth="1"/>
    <col min="8686" max="8686" width="15.7109375" style="21" customWidth="1"/>
    <col min="8687" max="8687" width="11.42578125" style="21"/>
    <col min="8688" max="8688" width="15" style="21" customWidth="1"/>
    <col min="8689" max="8937" width="11.42578125" style="21"/>
    <col min="8938" max="8938" width="2.7109375" style="21" customWidth="1"/>
    <col min="8939" max="8939" width="47.5703125" style="21" customWidth="1"/>
    <col min="8940" max="8940" width="17" style="21" customWidth="1"/>
    <col min="8941" max="8941" width="14" style="21" customWidth="1"/>
    <col min="8942" max="8942" width="15.7109375" style="21" customWidth="1"/>
    <col min="8943" max="8943" width="11.42578125" style="21"/>
    <col min="8944" max="8944" width="15" style="21" customWidth="1"/>
    <col min="8945" max="9193" width="11.42578125" style="21"/>
    <col min="9194" max="9194" width="2.7109375" style="21" customWidth="1"/>
    <col min="9195" max="9195" width="47.5703125" style="21" customWidth="1"/>
    <col min="9196" max="9196" width="17" style="21" customWidth="1"/>
    <col min="9197" max="9197" width="14" style="21" customWidth="1"/>
    <col min="9198" max="9198" width="15.7109375" style="21" customWidth="1"/>
    <col min="9199" max="9199" width="11.42578125" style="21"/>
    <col min="9200" max="9200" width="15" style="21" customWidth="1"/>
    <col min="9201" max="9449" width="11.42578125" style="21"/>
    <col min="9450" max="9450" width="2.7109375" style="21" customWidth="1"/>
    <col min="9451" max="9451" width="47.5703125" style="21" customWidth="1"/>
    <col min="9452" max="9452" width="17" style="21" customWidth="1"/>
    <col min="9453" max="9453" width="14" style="21" customWidth="1"/>
    <col min="9454" max="9454" width="15.7109375" style="21" customWidth="1"/>
    <col min="9455" max="9455" width="11.42578125" style="21"/>
    <col min="9456" max="9456" width="15" style="21" customWidth="1"/>
    <col min="9457" max="9705" width="11.42578125" style="21"/>
    <col min="9706" max="9706" width="2.7109375" style="21" customWidth="1"/>
    <col min="9707" max="9707" width="47.5703125" style="21" customWidth="1"/>
    <col min="9708" max="9708" width="17" style="21" customWidth="1"/>
    <col min="9709" max="9709" width="14" style="21" customWidth="1"/>
    <col min="9710" max="9710" width="15.7109375" style="21" customWidth="1"/>
    <col min="9711" max="9711" width="11.42578125" style="21"/>
    <col min="9712" max="9712" width="15" style="21" customWidth="1"/>
    <col min="9713" max="9961" width="11.42578125" style="21"/>
    <col min="9962" max="9962" width="2.7109375" style="21" customWidth="1"/>
    <col min="9963" max="9963" width="47.5703125" style="21" customWidth="1"/>
    <col min="9964" max="9964" width="17" style="21" customWidth="1"/>
    <col min="9965" max="9965" width="14" style="21" customWidth="1"/>
    <col min="9966" max="9966" width="15.7109375" style="21" customWidth="1"/>
    <col min="9967" max="9967" width="11.42578125" style="21"/>
    <col min="9968" max="9968" width="15" style="21" customWidth="1"/>
    <col min="9969" max="10217" width="11.42578125" style="21"/>
    <col min="10218" max="10218" width="2.7109375" style="21" customWidth="1"/>
    <col min="10219" max="10219" width="47.5703125" style="21" customWidth="1"/>
    <col min="10220" max="10220" width="17" style="21" customWidth="1"/>
    <col min="10221" max="10221" width="14" style="21" customWidth="1"/>
    <col min="10222" max="10222" width="15.7109375" style="21" customWidth="1"/>
    <col min="10223" max="10223" width="11.42578125" style="21"/>
    <col min="10224" max="10224" width="15" style="21" customWidth="1"/>
    <col min="10225" max="10473" width="11.42578125" style="21"/>
    <col min="10474" max="10474" width="2.7109375" style="21" customWidth="1"/>
    <col min="10475" max="10475" width="47.5703125" style="21" customWidth="1"/>
    <col min="10476" max="10476" width="17" style="21" customWidth="1"/>
    <col min="10477" max="10477" width="14" style="21" customWidth="1"/>
    <col min="10478" max="10478" width="15.7109375" style="21" customWidth="1"/>
    <col min="10479" max="10479" width="11.42578125" style="21"/>
    <col min="10480" max="10480" width="15" style="21" customWidth="1"/>
    <col min="10481" max="10729" width="11.42578125" style="21"/>
    <col min="10730" max="10730" width="2.7109375" style="21" customWidth="1"/>
    <col min="10731" max="10731" width="47.5703125" style="21" customWidth="1"/>
    <col min="10732" max="10732" width="17" style="21" customWidth="1"/>
    <col min="10733" max="10733" width="14" style="21" customWidth="1"/>
    <col min="10734" max="10734" width="15.7109375" style="21" customWidth="1"/>
    <col min="10735" max="10735" width="11.42578125" style="21"/>
    <col min="10736" max="10736" width="15" style="21" customWidth="1"/>
    <col min="10737" max="10985" width="11.42578125" style="21"/>
    <col min="10986" max="10986" width="2.7109375" style="21" customWidth="1"/>
    <col min="10987" max="10987" width="47.5703125" style="21" customWidth="1"/>
    <col min="10988" max="10988" width="17" style="21" customWidth="1"/>
    <col min="10989" max="10989" width="14" style="21" customWidth="1"/>
    <col min="10990" max="10990" width="15.7109375" style="21" customWidth="1"/>
    <col min="10991" max="10991" width="11.42578125" style="21"/>
    <col min="10992" max="10992" width="15" style="21" customWidth="1"/>
    <col min="10993" max="11241" width="11.42578125" style="21"/>
    <col min="11242" max="11242" width="2.7109375" style="21" customWidth="1"/>
    <col min="11243" max="11243" width="47.5703125" style="21" customWidth="1"/>
    <col min="11244" max="11244" width="17" style="21" customWidth="1"/>
    <col min="11245" max="11245" width="14" style="21" customWidth="1"/>
    <col min="11246" max="11246" width="15.7109375" style="21" customWidth="1"/>
    <col min="11247" max="11247" width="11.42578125" style="21"/>
    <col min="11248" max="11248" width="15" style="21" customWidth="1"/>
    <col min="11249" max="11497" width="11.42578125" style="21"/>
    <col min="11498" max="11498" width="2.7109375" style="21" customWidth="1"/>
    <col min="11499" max="11499" width="47.5703125" style="21" customWidth="1"/>
    <col min="11500" max="11500" width="17" style="21" customWidth="1"/>
    <col min="11501" max="11501" width="14" style="21" customWidth="1"/>
    <col min="11502" max="11502" width="15.7109375" style="21" customWidth="1"/>
    <col min="11503" max="11503" width="11.42578125" style="21"/>
    <col min="11504" max="11504" width="15" style="21" customWidth="1"/>
    <col min="11505" max="11753" width="11.42578125" style="21"/>
    <col min="11754" max="11754" width="2.7109375" style="21" customWidth="1"/>
    <col min="11755" max="11755" width="47.5703125" style="21" customWidth="1"/>
    <col min="11756" max="11756" width="17" style="21" customWidth="1"/>
    <col min="11757" max="11757" width="14" style="21" customWidth="1"/>
    <col min="11758" max="11758" width="15.7109375" style="21" customWidth="1"/>
    <col min="11759" max="11759" width="11.42578125" style="21"/>
    <col min="11760" max="11760" width="15" style="21" customWidth="1"/>
    <col min="11761" max="12009" width="11.42578125" style="21"/>
    <col min="12010" max="12010" width="2.7109375" style="21" customWidth="1"/>
    <col min="12011" max="12011" width="47.5703125" style="21" customWidth="1"/>
    <col min="12012" max="12012" width="17" style="21" customWidth="1"/>
    <col min="12013" max="12013" width="14" style="21" customWidth="1"/>
    <col min="12014" max="12014" width="15.7109375" style="21" customWidth="1"/>
    <col min="12015" max="12015" width="11.42578125" style="21"/>
    <col min="12016" max="12016" width="15" style="21" customWidth="1"/>
    <col min="12017" max="12265" width="11.42578125" style="21"/>
    <col min="12266" max="12266" width="2.7109375" style="21" customWidth="1"/>
    <col min="12267" max="12267" width="47.5703125" style="21" customWidth="1"/>
    <col min="12268" max="12268" width="17" style="21" customWidth="1"/>
    <col min="12269" max="12269" width="14" style="21" customWidth="1"/>
    <col min="12270" max="12270" width="15.7109375" style="21" customWidth="1"/>
    <col min="12271" max="12271" width="11.42578125" style="21"/>
    <col min="12272" max="12272" width="15" style="21" customWidth="1"/>
    <col min="12273" max="12521" width="11.42578125" style="21"/>
    <col min="12522" max="12522" width="2.7109375" style="21" customWidth="1"/>
    <col min="12523" max="12523" width="47.5703125" style="21" customWidth="1"/>
    <col min="12524" max="12524" width="17" style="21" customWidth="1"/>
    <col min="12525" max="12525" width="14" style="21" customWidth="1"/>
    <col min="12526" max="12526" width="15.7109375" style="21" customWidth="1"/>
    <col min="12527" max="12527" width="11.42578125" style="21"/>
    <col min="12528" max="12528" width="15" style="21" customWidth="1"/>
    <col min="12529" max="12777" width="11.42578125" style="21"/>
    <col min="12778" max="12778" width="2.7109375" style="21" customWidth="1"/>
    <col min="12779" max="12779" width="47.5703125" style="21" customWidth="1"/>
    <col min="12780" max="12780" width="17" style="21" customWidth="1"/>
    <col min="12781" max="12781" width="14" style="21" customWidth="1"/>
    <col min="12782" max="12782" width="15.7109375" style="21" customWidth="1"/>
    <col min="12783" max="12783" width="11.42578125" style="21"/>
    <col min="12784" max="12784" width="15" style="21" customWidth="1"/>
    <col min="12785" max="13033" width="11.42578125" style="21"/>
    <col min="13034" max="13034" width="2.7109375" style="21" customWidth="1"/>
    <col min="13035" max="13035" width="47.5703125" style="21" customWidth="1"/>
    <col min="13036" max="13036" width="17" style="21" customWidth="1"/>
    <col min="13037" max="13037" width="14" style="21" customWidth="1"/>
    <col min="13038" max="13038" width="15.7109375" style="21" customWidth="1"/>
    <col min="13039" max="13039" width="11.42578125" style="21"/>
    <col min="13040" max="13040" width="15" style="21" customWidth="1"/>
    <col min="13041" max="13289" width="11.42578125" style="21"/>
    <col min="13290" max="13290" width="2.7109375" style="21" customWidth="1"/>
    <col min="13291" max="13291" width="47.5703125" style="21" customWidth="1"/>
    <col min="13292" max="13292" width="17" style="21" customWidth="1"/>
    <col min="13293" max="13293" width="14" style="21" customWidth="1"/>
    <col min="13294" max="13294" width="15.7109375" style="21" customWidth="1"/>
    <col min="13295" max="13295" width="11.42578125" style="21"/>
    <col min="13296" max="13296" width="15" style="21" customWidth="1"/>
    <col min="13297" max="13545" width="11.42578125" style="21"/>
    <col min="13546" max="13546" width="2.7109375" style="21" customWidth="1"/>
    <col min="13547" max="13547" width="47.5703125" style="21" customWidth="1"/>
    <col min="13548" max="13548" width="17" style="21" customWidth="1"/>
    <col min="13549" max="13549" width="14" style="21" customWidth="1"/>
    <col min="13550" max="13550" width="15.7109375" style="21" customWidth="1"/>
    <col min="13551" max="13551" width="11.42578125" style="21"/>
    <col min="13552" max="13552" width="15" style="21" customWidth="1"/>
    <col min="13553" max="13801" width="11.42578125" style="21"/>
    <col min="13802" max="13802" width="2.7109375" style="21" customWidth="1"/>
    <col min="13803" max="13803" width="47.5703125" style="21" customWidth="1"/>
    <col min="13804" max="13804" width="17" style="21" customWidth="1"/>
    <col min="13805" max="13805" width="14" style="21" customWidth="1"/>
    <col min="13806" max="13806" width="15.7109375" style="21" customWidth="1"/>
    <col min="13807" max="13807" width="11.42578125" style="21"/>
    <col min="13808" max="13808" width="15" style="21" customWidth="1"/>
    <col min="13809" max="14057" width="11.42578125" style="21"/>
    <col min="14058" max="14058" width="2.7109375" style="21" customWidth="1"/>
    <col min="14059" max="14059" width="47.5703125" style="21" customWidth="1"/>
    <col min="14060" max="14060" width="17" style="21" customWidth="1"/>
    <col min="14061" max="14061" width="14" style="21" customWidth="1"/>
    <col min="14062" max="14062" width="15.7109375" style="21" customWidth="1"/>
    <col min="14063" max="14063" width="11.42578125" style="21"/>
    <col min="14064" max="14064" width="15" style="21" customWidth="1"/>
    <col min="14065" max="14313" width="11.42578125" style="21"/>
    <col min="14314" max="14314" width="2.7109375" style="21" customWidth="1"/>
    <col min="14315" max="14315" width="47.5703125" style="21" customWidth="1"/>
    <col min="14316" max="14316" width="17" style="21" customWidth="1"/>
    <col min="14317" max="14317" width="14" style="21" customWidth="1"/>
    <col min="14318" max="14318" width="15.7109375" style="21" customWidth="1"/>
    <col min="14319" max="14319" width="11.42578125" style="21"/>
    <col min="14320" max="14320" width="15" style="21" customWidth="1"/>
    <col min="14321" max="14569" width="11.42578125" style="21"/>
    <col min="14570" max="14570" width="2.7109375" style="21" customWidth="1"/>
    <col min="14571" max="14571" width="47.5703125" style="21" customWidth="1"/>
    <col min="14572" max="14572" width="17" style="21" customWidth="1"/>
    <col min="14573" max="14573" width="14" style="21" customWidth="1"/>
    <col min="14574" max="14574" width="15.7109375" style="21" customWidth="1"/>
    <col min="14575" max="14575" width="11.42578125" style="21"/>
    <col min="14576" max="14576" width="15" style="21" customWidth="1"/>
    <col min="14577" max="14825" width="11.42578125" style="21"/>
    <col min="14826" max="14826" width="2.7109375" style="21" customWidth="1"/>
    <col min="14827" max="14827" width="47.5703125" style="21" customWidth="1"/>
    <col min="14828" max="14828" width="17" style="21" customWidth="1"/>
    <col min="14829" max="14829" width="14" style="21" customWidth="1"/>
    <col min="14830" max="14830" width="15.7109375" style="21" customWidth="1"/>
    <col min="14831" max="14831" width="11.42578125" style="21"/>
    <col min="14832" max="14832" width="15" style="21" customWidth="1"/>
    <col min="14833" max="15081" width="11.42578125" style="21"/>
    <col min="15082" max="15082" width="2.7109375" style="21" customWidth="1"/>
    <col min="15083" max="15083" width="47.5703125" style="21" customWidth="1"/>
    <col min="15084" max="15084" width="17" style="21" customWidth="1"/>
    <col min="15085" max="15085" width="14" style="21" customWidth="1"/>
    <col min="15086" max="15086" width="15.7109375" style="21" customWidth="1"/>
    <col min="15087" max="15087" width="11.42578125" style="21"/>
    <col min="15088" max="15088" width="15" style="21" customWidth="1"/>
    <col min="15089" max="15337" width="11.42578125" style="21"/>
    <col min="15338" max="15338" width="2.7109375" style="21" customWidth="1"/>
    <col min="15339" max="15339" width="47.5703125" style="21" customWidth="1"/>
    <col min="15340" max="15340" width="17" style="21" customWidth="1"/>
    <col min="15341" max="15341" width="14" style="21" customWidth="1"/>
    <col min="15342" max="15342" width="15.7109375" style="21" customWidth="1"/>
    <col min="15343" max="15343" width="11.42578125" style="21"/>
    <col min="15344" max="15344" width="15" style="21" customWidth="1"/>
    <col min="15345" max="15593" width="11.42578125" style="21"/>
    <col min="15594" max="15594" width="2.7109375" style="21" customWidth="1"/>
    <col min="15595" max="15595" width="47.5703125" style="21" customWidth="1"/>
    <col min="15596" max="15596" width="17" style="21" customWidth="1"/>
    <col min="15597" max="15597" width="14" style="21" customWidth="1"/>
    <col min="15598" max="15598" width="15.7109375" style="21" customWidth="1"/>
    <col min="15599" max="15599" width="11.42578125" style="21"/>
    <col min="15600" max="15600" width="15" style="21" customWidth="1"/>
    <col min="15601" max="15849" width="11.42578125" style="21"/>
    <col min="15850" max="15850" width="2.7109375" style="21" customWidth="1"/>
    <col min="15851" max="15851" width="47.5703125" style="21" customWidth="1"/>
    <col min="15852" max="15852" width="17" style="21" customWidth="1"/>
    <col min="15853" max="15853" width="14" style="21" customWidth="1"/>
    <col min="15854" max="15854" width="15.7109375" style="21" customWidth="1"/>
    <col min="15855" max="15855" width="11.42578125" style="21"/>
    <col min="15856" max="15856" width="15" style="21" customWidth="1"/>
    <col min="15857" max="16105" width="11.42578125" style="21"/>
    <col min="16106" max="16106" width="2.7109375" style="21" customWidth="1"/>
    <col min="16107" max="16107" width="47.5703125" style="21" customWidth="1"/>
    <col min="16108" max="16108" width="17" style="21" customWidth="1"/>
    <col min="16109" max="16109" width="14" style="21" customWidth="1"/>
    <col min="16110" max="16110" width="15.7109375" style="21" customWidth="1"/>
    <col min="16111" max="16111" width="11.42578125" style="21"/>
    <col min="16112" max="16112" width="15" style="21" customWidth="1"/>
    <col min="16113" max="16384" width="11.42578125" style="21"/>
  </cols>
  <sheetData>
    <row r="1" spans="2:5" ht="14.25" x14ac:dyDescent="0.2">
      <c r="B1" s="18"/>
      <c r="C1" s="19"/>
      <c r="D1" s="19"/>
    </row>
    <row r="2" spans="2:5" ht="17.25" customHeight="1" x14ac:dyDescent="0.25">
      <c r="B2" s="231" t="s">
        <v>0</v>
      </c>
      <c r="C2" s="231"/>
      <c r="D2" s="231"/>
    </row>
    <row r="3" spans="2:5" ht="15" x14ac:dyDescent="0.25">
      <c r="B3" s="231" t="s">
        <v>1</v>
      </c>
      <c r="C3" s="231"/>
      <c r="D3" s="231"/>
    </row>
    <row r="4" spans="2:5" ht="15" x14ac:dyDescent="0.25">
      <c r="B4" s="232" t="s">
        <v>4</v>
      </c>
      <c r="C4" s="232"/>
      <c r="D4" s="232"/>
    </row>
    <row r="5" spans="2:5" ht="15" x14ac:dyDescent="0.25">
      <c r="B5" s="232" t="s">
        <v>196</v>
      </c>
      <c r="C5" s="232"/>
      <c r="D5" s="232"/>
    </row>
    <row r="6" spans="2:5" ht="13.5" customHeight="1" x14ac:dyDescent="0.25">
      <c r="B6" s="233" t="s">
        <v>2</v>
      </c>
      <c r="C6" s="233"/>
      <c r="D6" s="233"/>
    </row>
    <row r="7" spans="2:5" ht="19.5" customHeight="1" x14ac:dyDescent="0.2">
      <c r="B7" s="22" t="s">
        <v>192</v>
      </c>
      <c r="C7" s="23"/>
      <c r="D7" s="23"/>
    </row>
    <row r="8" spans="2:5" ht="91.5" customHeight="1" x14ac:dyDescent="0.2">
      <c r="B8" s="234" t="s">
        <v>194</v>
      </c>
      <c r="C8" s="234"/>
      <c r="D8" s="234"/>
      <c r="E8" s="24"/>
    </row>
    <row r="9" spans="2:5" x14ac:dyDescent="0.2">
      <c r="B9" s="155"/>
      <c r="C9" s="26"/>
      <c r="D9" s="26"/>
    </row>
    <row r="10" spans="2:5" ht="21.75" customHeight="1" x14ac:dyDescent="0.2">
      <c r="B10" s="234" t="s">
        <v>5</v>
      </c>
      <c r="C10" s="234"/>
      <c r="D10" s="234"/>
    </row>
    <row r="11" spans="2:5" x14ac:dyDescent="0.2">
      <c r="B11" s="155"/>
      <c r="C11" s="26"/>
      <c r="D11" s="26"/>
    </row>
    <row r="12" spans="2:5" x14ac:dyDescent="0.2">
      <c r="B12" s="27" t="s">
        <v>197</v>
      </c>
      <c r="C12" s="28"/>
      <c r="D12" s="28"/>
    </row>
    <row r="13" spans="2:5" ht="16.5" customHeight="1" x14ac:dyDescent="0.2">
      <c r="B13" s="154" t="s">
        <v>6</v>
      </c>
      <c r="C13" s="30" t="s">
        <v>7</v>
      </c>
      <c r="D13" s="30"/>
    </row>
    <row r="14" spans="2:5" x14ac:dyDescent="0.2">
      <c r="B14" s="31" t="s">
        <v>130</v>
      </c>
      <c r="C14" s="32" t="s">
        <v>131</v>
      </c>
      <c r="D14" s="32"/>
    </row>
    <row r="15" spans="2:5" x14ac:dyDescent="0.2">
      <c r="B15" s="31" t="s">
        <v>198</v>
      </c>
      <c r="C15" s="32" t="s">
        <v>195</v>
      </c>
      <c r="D15" s="32"/>
    </row>
    <row r="16" spans="2:5" x14ac:dyDescent="0.2">
      <c r="B16" s="31" t="s">
        <v>97</v>
      </c>
      <c r="C16" s="32" t="s">
        <v>98</v>
      </c>
      <c r="D16" s="32"/>
    </row>
    <row r="17" spans="2:4" x14ac:dyDescent="0.2">
      <c r="B17" s="31" t="s">
        <v>88</v>
      </c>
      <c r="C17" s="32" t="s">
        <v>135</v>
      </c>
      <c r="D17" s="32"/>
    </row>
    <row r="18" spans="2:4" x14ac:dyDescent="0.2">
      <c r="B18" s="31" t="s">
        <v>132</v>
      </c>
      <c r="C18" s="32" t="s">
        <v>133</v>
      </c>
      <c r="D18" s="32"/>
    </row>
    <row r="19" spans="2:4" x14ac:dyDescent="0.2">
      <c r="B19" s="31" t="s">
        <v>199</v>
      </c>
      <c r="C19" s="32" t="s">
        <v>200</v>
      </c>
      <c r="D19" s="32"/>
    </row>
    <row r="20" spans="2:4" x14ac:dyDescent="0.2">
      <c r="B20" s="31" t="s">
        <v>218</v>
      </c>
      <c r="C20" s="32" t="s">
        <v>162</v>
      </c>
      <c r="D20" s="32"/>
    </row>
    <row r="21" spans="2:4" x14ac:dyDescent="0.2">
      <c r="B21" s="31" t="s">
        <v>8</v>
      </c>
      <c r="C21" s="32" t="s">
        <v>9</v>
      </c>
      <c r="D21" s="32"/>
    </row>
    <row r="22" spans="2:4" x14ac:dyDescent="0.2">
      <c r="B22" s="31" t="s">
        <v>190</v>
      </c>
      <c r="C22" s="32" t="s">
        <v>134</v>
      </c>
      <c r="D22" s="32"/>
    </row>
    <row r="23" spans="2:4" x14ac:dyDescent="0.2">
      <c r="B23" s="31" t="s">
        <v>66</v>
      </c>
      <c r="C23" s="32" t="s">
        <v>10</v>
      </c>
      <c r="D23" s="32"/>
    </row>
    <row r="24" spans="2:4" x14ac:dyDescent="0.2">
      <c r="B24" s="155" t="s">
        <v>112</v>
      </c>
      <c r="C24" s="20" t="s">
        <v>89</v>
      </c>
    </row>
    <row r="25" spans="2:4" x14ac:dyDescent="0.2">
      <c r="B25" s="155" t="s">
        <v>51</v>
      </c>
      <c r="C25" s="136" t="s">
        <v>50</v>
      </c>
      <c r="D25" s="26"/>
    </row>
    <row r="26" spans="2:4" x14ac:dyDescent="0.2">
      <c r="B26" s="155"/>
      <c r="C26" s="26"/>
      <c r="D26" s="26"/>
    </row>
    <row r="27" spans="2:4" x14ac:dyDescent="0.2">
      <c r="B27" s="155"/>
      <c r="C27" s="26"/>
      <c r="D27" s="26"/>
    </row>
    <row r="28" spans="2:4" x14ac:dyDescent="0.2">
      <c r="B28" s="154" t="s">
        <v>64</v>
      </c>
      <c r="C28" s="30"/>
      <c r="D28" s="30"/>
    </row>
    <row r="29" spans="2:4" ht="53.25" customHeight="1" x14ac:dyDescent="0.2">
      <c r="B29" s="235" t="s">
        <v>11</v>
      </c>
      <c r="C29" s="235"/>
      <c r="D29" s="235"/>
    </row>
    <row r="30" spans="2:4" ht="69.75" customHeight="1" x14ac:dyDescent="0.2">
      <c r="B30" s="229" t="s">
        <v>201</v>
      </c>
      <c r="C30" s="229"/>
      <c r="D30" s="229"/>
    </row>
    <row r="31" spans="2:4" ht="9" customHeight="1" x14ac:dyDescent="0.2">
      <c r="B31" s="229"/>
      <c r="C31" s="229"/>
      <c r="D31" s="229"/>
    </row>
    <row r="32" spans="2:4" ht="19.5" customHeight="1" x14ac:dyDescent="0.2">
      <c r="B32" s="230" t="s">
        <v>39</v>
      </c>
      <c r="C32" s="230"/>
      <c r="D32" s="230"/>
    </row>
    <row r="33" spans="2:4" ht="34.5" customHeight="1" x14ac:dyDescent="0.2">
      <c r="B33" s="234" t="s">
        <v>52</v>
      </c>
      <c r="C33" s="234"/>
      <c r="D33" s="234"/>
    </row>
    <row r="34" spans="2:4" x14ac:dyDescent="0.2">
      <c r="B34" s="155"/>
      <c r="C34" s="26"/>
      <c r="D34" s="26"/>
    </row>
    <row r="35" spans="2:4" x14ac:dyDescent="0.2">
      <c r="B35" s="35" t="s">
        <v>53</v>
      </c>
      <c r="C35" s="36"/>
      <c r="D35" s="36"/>
    </row>
    <row r="36" spans="2:4" ht="84" customHeight="1" x14ac:dyDescent="0.2">
      <c r="B36" s="229" t="s">
        <v>193</v>
      </c>
      <c r="C36" s="229"/>
      <c r="D36" s="229"/>
    </row>
    <row r="37" spans="2:4" x14ac:dyDescent="0.2">
      <c r="B37" s="153"/>
      <c r="C37" s="34"/>
      <c r="D37" s="34"/>
    </row>
    <row r="38" spans="2:4" x14ac:dyDescent="0.2">
      <c r="B38" s="153"/>
      <c r="C38" s="34"/>
      <c r="D38" s="34"/>
    </row>
    <row r="39" spans="2:4" x14ac:dyDescent="0.2">
      <c r="B39" s="153"/>
      <c r="C39" s="34"/>
      <c r="D39" s="34"/>
    </row>
    <row r="40" spans="2:4" x14ac:dyDescent="0.2">
      <c r="B40" s="153"/>
      <c r="C40" s="34"/>
      <c r="D40" s="34"/>
    </row>
    <row r="41" spans="2:4" x14ac:dyDescent="0.2">
      <c r="B41" s="153"/>
      <c r="C41" s="34"/>
      <c r="D41" s="34"/>
    </row>
    <row r="42" spans="2:4" x14ac:dyDescent="0.2">
      <c r="B42" s="35" t="s">
        <v>40</v>
      </c>
      <c r="C42" s="36"/>
      <c r="D42" s="36"/>
    </row>
    <row r="43" spans="2:4" ht="12.75" customHeight="1" x14ac:dyDescent="0.2">
      <c r="B43" s="229" t="s">
        <v>87</v>
      </c>
      <c r="C43" s="229"/>
      <c r="D43" s="229"/>
    </row>
    <row r="44" spans="2:4" x14ac:dyDescent="0.2">
      <c r="B44" s="21" t="s">
        <v>54</v>
      </c>
      <c r="C44" s="37"/>
      <c r="D44" s="37"/>
    </row>
    <row r="45" spans="2:4" x14ac:dyDescent="0.2">
      <c r="C45" s="37"/>
      <c r="D45" s="37"/>
    </row>
    <row r="46" spans="2:4" ht="25.5" customHeight="1" x14ac:dyDescent="0.2">
      <c r="B46" s="230" t="s">
        <v>69</v>
      </c>
      <c r="C46" s="230"/>
      <c r="D46" s="230"/>
    </row>
    <row r="47" spans="2:4" ht="36.75" customHeight="1" x14ac:dyDescent="0.2">
      <c r="B47" s="229" t="s">
        <v>12</v>
      </c>
      <c r="C47" s="229"/>
      <c r="D47" s="229"/>
    </row>
    <row r="48" spans="2:4" ht="36.75" customHeight="1" x14ac:dyDescent="0.2">
      <c r="B48" s="153"/>
      <c r="C48" s="153"/>
      <c r="D48" s="153"/>
    </row>
    <row r="49" spans="2:4" x14ac:dyDescent="0.2">
      <c r="B49" s="153"/>
      <c r="C49" s="34"/>
      <c r="D49" s="34"/>
    </row>
    <row r="50" spans="2:4" x14ac:dyDescent="0.2">
      <c r="B50" s="38" t="s">
        <v>41</v>
      </c>
      <c r="C50" s="39"/>
      <c r="D50" s="39"/>
    </row>
    <row r="51" spans="2:4" ht="32.25" customHeight="1" x14ac:dyDescent="0.2">
      <c r="B51" s="229" t="s">
        <v>13</v>
      </c>
      <c r="C51" s="229"/>
      <c r="D51" s="229"/>
    </row>
    <row r="52" spans="2:4" ht="32.25" customHeight="1" x14ac:dyDescent="0.2">
      <c r="B52" s="153"/>
      <c r="C52" s="153"/>
      <c r="D52" s="153"/>
    </row>
    <row r="54" spans="2:4" x14ac:dyDescent="0.2">
      <c r="B54" s="38" t="s">
        <v>42</v>
      </c>
      <c r="C54" s="39"/>
      <c r="D54" s="39"/>
    </row>
    <row r="55" spans="2:4" ht="28.5" customHeight="1" x14ac:dyDescent="0.2">
      <c r="B55" s="229" t="s">
        <v>65</v>
      </c>
      <c r="C55" s="229"/>
      <c r="D55" s="229"/>
    </row>
    <row r="56" spans="2:4" ht="28.5" customHeight="1" x14ac:dyDescent="0.2">
      <c r="B56" s="153"/>
      <c r="C56" s="153"/>
      <c r="D56" s="153"/>
    </row>
    <row r="57" spans="2:4" x14ac:dyDescent="0.2">
      <c r="B57" s="40"/>
      <c r="C57" s="37"/>
      <c r="D57" s="37"/>
    </row>
    <row r="58" spans="2:4" x14ac:dyDescent="0.2">
      <c r="B58" s="38" t="s">
        <v>43</v>
      </c>
      <c r="C58" s="39"/>
      <c r="D58" s="39"/>
    </row>
    <row r="59" spans="2:4" ht="30.75" customHeight="1" x14ac:dyDescent="0.2">
      <c r="B59" s="229" t="s">
        <v>14</v>
      </c>
      <c r="C59" s="229"/>
      <c r="D59" s="229"/>
    </row>
    <row r="60" spans="2:4" ht="51" customHeight="1" x14ac:dyDescent="0.2">
      <c r="B60" s="229" t="s">
        <v>15</v>
      </c>
      <c r="C60" s="229"/>
      <c r="D60" s="229"/>
    </row>
    <row r="61" spans="2:4" ht="15" customHeight="1" x14ac:dyDescent="0.2">
      <c r="B61" s="153"/>
      <c r="C61" s="34"/>
      <c r="D61" s="34"/>
    </row>
    <row r="62" spans="2:4" x14ac:dyDescent="0.2">
      <c r="B62" s="229" t="s">
        <v>55</v>
      </c>
      <c r="C62" s="229"/>
      <c r="D62" s="229"/>
    </row>
    <row r="63" spans="2:4" x14ac:dyDescent="0.2">
      <c r="B63" s="229" t="s">
        <v>56</v>
      </c>
      <c r="C63" s="229"/>
      <c r="D63" s="229"/>
    </row>
    <row r="64" spans="2:4" x14ac:dyDescent="0.2">
      <c r="B64" s="153"/>
      <c r="C64" s="34"/>
      <c r="D64" s="34"/>
    </row>
    <row r="65" spans="1:5" x14ac:dyDescent="0.2">
      <c r="B65" s="153"/>
      <c r="C65" s="34"/>
      <c r="D65" s="34"/>
    </row>
    <row r="66" spans="1:5" x14ac:dyDescent="0.2">
      <c r="B66" s="153"/>
      <c r="C66" s="34"/>
      <c r="D66" s="34"/>
    </row>
    <row r="67" spans="1:5" ht="31.5" customHeight="1" x14ac:dyDescent="0.2">
      <c r="B67" s="237" t="s">
        <v>219</v>
      </c>
      <c r="C67" s="237"/>
      <c r="D67" s="237"/>
    </row>
    <row r="68" spans="1:5" ht="20.25" customHeight="1" x14ac:dyDescent="0.25">
      <c r="B68" s="41" t="s">
        <v>38</v>
      </c>
      <c r="C68" s="42">
        <v>2024</v>
      </c>
      <c r="D68" s="42">
        <v>2023</v>
      </c>
    </row>
    <row r="69" spans="1:5" x14ac:dyDescent="0.2">
      <c r="B69" s="43" t="s">
        <v>85</v>
      </c>
      <c r="C69" s="9">
        <v>83120.399999999994</v>
      </c>
      <c r="D69" s="9">
        <v>64933.68</v>
      </c>
    </row>
    <row r="70" spans="1:5" x14ac:dyDescent="0.2">
      <c r="B70" s="44" t="s">
        <v>86</v>
      </c>
      <c r="C70" s="9">
        <v>150080.95999999999</v>
      </c>
      <c r="D70" s="9">
        <v>347011.43</v>
      </c>
    </row>
    <row r="71" spans="1:5" x14ac:dyDescent="0.2">
      <c r="B71" s="44" t="s">
        <v>181</v>
      </c>
      <c r="C71" s="9">
        <v>246623360.05000001</v>
      </c>
      <c r="D71" s="9">
        <v>205258858.41999999</v>
      </c>
    </row>
    <row r="72" spans="1:5" x14ac:dyDescent="0.2">
      <c r="B72" s="43" t="s">
        <v>57</v>
      </c>
      <c r="C72" s="9">
        <v>27447.3</v>
      </c>
      <c r="D72" s="9">
        <v>25059.32</v>
      </c>
    </row>
    <row r="73" spans="1:5" ht="13.5" thickBot="1" x14ac:dyDescent="0.25">
      <c r="B73" s="43"/>
      <c r="C73" s="45">
        <f>SUM(C69:C72)</f>
        <v>246884008.71000004</v>
      </c>
      <c r="D73" s="45">
        <f>SUM(D69:D72)</f>
        <v>205695862.84999999</v>
      </c>
    </row>
    <row r="74" spans="1:5" ht="13.5" thickTop="1" x14ac:dyDescent="0.2">
      <c r="B74" s="43"/>
      <c r="C74" s="46"/>
      <c r="D74" s="47"/>
    </row>
    <row r="75" spans="1:5" x14ac:dyDescent="0.2">
      <c r="B75" s="43"/>
      <c r="C75" s="46"/>
      <c r="D75" s="47"/>
    </row>
    <row r="76" spans="1:5" x14ac:dyDescent="0.2">
      <c r="B76" s="43"/>
      <c r="C76" s="46"/>
      <c r="D76" s="47"/>
    </row>
    <row r="77" spans="1:5" x14ac:dyDescent="0.2">
      <c r="B77" s="43"/>
      <c r="C77" s="48"/>
      <c r="E77" s="48"/>
    </row>
    <row r="78" spans="1:5" ht="15" x14ac:dyDescent="0.25">
      <c r="B78" s="49" t="s">
        <v>120</v>
      </c>
      <c r="C78" s="48"/>
      <c r="E78" s="48"/>
    </row>
    <row r="79" spans="1:5" ht="13.5" customHeight="1" x14ac:dyDescent="0.2">
      <c r="A79" s="238" t="s">
        <v>249</v>
      </c>
      <c r="B79" s="238"/>
      <c r="C79" s="238"/>
      <c r="D79" s="238"/>
    </row>
    <row r="80" spans="1:5" ht="13.5" customHeight="1" x14ac:dyDescent="0.2">
      <c r="A80" s="155"/>
      <c r="B80" s="155" t="s">
        <v>248</v>
      </c>
      <c r="C80" s="155"/>
      <c r="D80" s="155"/>
    </row>
    <row r="81" spans="1:8" ht="21.75" customHeight="1" x14ac:dyDescent="0.25">
      <c r="B81" s="49" t="s">
        <v>167</v>
      </c>
      <c r="C81" s="42">
        <v>2024</v>
      </c>
      <c r="D81" s="42">
        <v>2023</v>
      </c>
    </row>
    <row r="82" spans="1:8" ht="14.25" customHeight="1" x14ac:dyDescent="0.2">
      <c r="A82" s="50"/>
      <c r="B82" s="51" t="s">
        <v>16</v>
      </c>
      <c r="C82" s="148">
        <v>70534.87</v>
      </c>
      <c r="D82" s="52">
        <v>68906.3</v>
      </c>
    </row>
    <row r="83" spans="1:8" ht="12.75" customHeight="1" x14ac:dyDescent="0.2">
      <c r="A83" s="50"/>
      <c r="B83" s="51" t="s">
        <v>33</v>
      </c>
      <c r="C83" s="148">
        <v>1362.9</v>
      </c>
      <c r="D83" s="52">
        <v>1610.7</v>
      </c>
    </row>
    <row r="84" spans="1:8" ht="12.75" customHeight="1" x14ac:dyDescent="0.2">
      <c r="A84" s="50"/>
      <c r="B84" s="51" t="s">
        <v>143</v>
      </c>
      <c r="C84" s="148">
        <v>1486.8</v>
      </c>
      <c r="D84" s="52">
        <v>4422.6400000000003</v>
      </c>
    </row>
    <row r="85" spans="1:8" x14ac:dyDescent="0.2">
      <c r="A85" s="50"/>
      <c r="B85" s="51" t="s">
        <v>24</v>
      </c>
      <c r="C85" s="1">
        <f>39909.09+56765.08</f>
        <v>96674.17</v>
      </c>
      <c r="D85" s="9">
        <v>64121.5</v>
      </c>
    </row>
    <row r="86" spans="1:8" x14ac:dyDescent="0.2">
      <c r="A86" s="50"/>
      <c r="B86" s="51" t="s">
        <v>17</v>
      </c>
      <c r="C86" s="1">
        <v>83094.42</v>
      </c>
      <c r="D86" s="9">
        <v>176835.83</v>
      </c>
      <c r="G86" s="21" t="s">
        <v>116</v>
      </c>
    </row>
    <row r="87" spans="1:8" x14ac:dyDescent="0.2">
      <c r="A87" s="50"/>
      <c r="B87" s="51" t="s">
        <v>19</v>
      </c>
      <c r="C87" s="1">
        <v>933</v>
      </c>
      <c r="D87" s="9">
        <v>1555</v>
      </c>
    </row>
    <row r="88" spans="1:8" x14ac:dyDescent="0.2">
      <c r="A88" s="50"/>
      <c r="B88" s="51" t="s">
        <v>115</v>
      </c>
      <c r="C88" s="1">
        <v>7834.18</v>
      </c>
      <c r="D88" s="9">
        <v>7967.85</v>
      </c>
    </row>
    <row r="89" spans="1:8" x14ac:dyDescent="0.2">
      <c r="A89" s="50"/>
      <c r="B89" s="51" t="s">
        <v>67</v>
      </c>
      <c r="C89" s="1">
        <v>12422.04</v>
      </c>
      <c r="D89" s="9">
        <v>1222.72</v>
      </c>
    </row>
    <row r="90" spans="1:8" x14ac:dyDescent="0.2">
      <c r="A90" s="50"/>
      <c r="B90" s="51" t="s">
        <v>34</v>
      </c>
      <c r="C90" s="1">
        <v>2115.7399999999998</v>
      </c>
      <c r="D90" s="9">
        <v>3025</v>
      </c>
    </row>
    <row r="91" spans="1:8" x14ac:dyDescent="0.2">
      <c r="A91" s="50"/>
      <c r="B91" s="51" t="s">
        <v>35</v>
      </c>
      <c r="C91" s="1">
        <v>83808.61</v>
      </c>
      <c r="D91" s="9">
        <v>64371.040000000001</v>
      </c>
    </row>
    <row r="92" spans="1:8" x14ac:dyDescent="0.2">
      <c r="A92" s="50"/>
      <c r="B92" s="51" t="s">
        <v>36</v>
      </c>
      <c r="C92" s="1">
        <f>230564.92+70677.78</f>
        <v>301242.7</v>
      </c>
      <c r="D92" s="9">
        <v>283486.63</v>
      </c>
    </row>
    <row r="93" spans="1:8" x14ac:dyDescent="0.2">
      <c r="A93" s="50"/>
      <c r="B93" s="51" t="s">
        <v>32</v>
      </c>
      <c r="C93" s="1">
        <v>55289.17</v>
      </c>
      <c r="D93" s="9">
        <v>60786.94</v>
      </c>
      <c r="G93" s="50"/>
      <c r="H93" s="53"/>
    </row>
    <row r="94" spans="1:8" x14ac:dyDescent="0.2">
      <c r="A94" s="50"/>
      <c r="B94" s="51" t="s">
        <v>18</v>
      </c>
      <c r="C94" s="1">
        <f>7376.5+1582.2</f>
        <v>8958.7000000000007</v>
      </c>
      <c r="D94" s="9">
        <v>25315.02</v>
      </c>
      <c r="G94" s="51"/>
      <c r="H94" s="47"/>
    </row>
    <row r="95" spans="1:8" x14ac:dyDescent="0.2">
      <c r="A95" s="50"/>
      <c r="B95" s="51" t="s">
        <v>37</v>
      </c>
      <c r="C95" s="1">
        <v>20726.96</v>
      </c>
      <c r="D95" s="9">
        <v>26238.28</v>
      </c>
    </row>
    <row r="96" spans="1:8" x14ac:dyDescent="0.2">
      <c r="A96" s="50"/>
      <c r="B96" s="51" t="s">
        <v>68</v>
      </c>
      <c r="C96" s="1">
        <v>10649.5</v>
      </c>
      <c r="D96" s="9">
        <v>58049.5</v>
      </c>
    </row>
    <row r="97" spans="1:4" x14ac:dyDescent="0.2">
      <c r="A97" s="50"/>
      <c r="B97" s="51" t="s">
        <v>61</v>
      </c>
      <c r="C97" s="1">
        <v>30609.13</v>
      </c>
      <c r="D97" s="9">
        <v>64937.010999999999</v>
      </c>
    </row>
    <row r="98" spans="1:4" x14ac:dyDescent="0.2">
      <c r="A98" s="50"/>
      <c r="B98" s="51" t="s">
        <v>229</v>
      </c>
      <c r="C98" s="1">
        <v>22823.73</v>
      </c>
      <c r="D98" s="9">
        <v>0</v>
      </c>
    </row>
    <row r="99" spans="1:4" x14ac:dyDescent="0.2">
      <c r="B99" s="43" t="s">
        <v>29</v>
      </c>
      <c r="C99" s="1">
        <v>0</v>
      </c>
      <c r="D99" s="9">
        <v>32658.36</v>
      </c>
    </row>
    <row r="100" spans="1:4" x14ac:dyDescent="0.2">
      <c r="B100" s="43" t="s">
        <v>29</v>
      </c>
      <c r="C100" s="1">
        <v>5685.33</v>
      </c>
      <c r="D100" s="9">
        <v>0</v>
      </c>
    </row>
    <row r="101" spans="1:4" ht="15" customHeight="1" x14ac:dyDescent="0.2">
      <c r="B101" s="54" t="s">
        <v>44</v>
      </c>
      <c r="C101" s="1"/>
      <c r="D101" s="9">
        <v>0</v>
      </c>
    </row>
    <row r="102" spans="1:4" x14ac:dyDescent="0.2">
      <c r="B102" s="55" t="s">
        <v>231</v>
      </c>
      <c r="C102" s="9">
        <v>378924</v>
      </c>
      <c r="D102" s="9">
        <v>25968.48</v>
      </c>
    </row>
    <row r="103" spans="1:4" x14ac:dyDescent="0.2">
      <c r="B103" s="55" t="s">
        <v>164</v>
      </c>
      <c r="C103" s="9">
        <v>0</v>
      </c>
      <c r="D103" s="9">
        <v>5250</v>
      </c>
    </row>
    <row r="104" spans="1:4" x14ac:dyDescent="0.2">
      <c r="B104" s="55" t="s">
        <v>165</v>
      </c>
      <c r="C104" s="9">
        <v>0</v>
      </c>
      <c r="D104" s="9">
        <v>81848.479999999996</v>
      </c>
    </row>
    <row r="105" spans="1:4" x14ac:dyDescent="0.2">
      <c r="B105" s="55" t="s">
        <v>166</v>
      </c>
      <c r="C105" s="9">
        <v>0</v>
      </c>
      <c r="D105" s="9">
        <v>176982</v>
      </c>
    </row>
    <row r="106" spans="1:4" x14ac:dyDescent="0.2">
      <c r="B106" s="55" t="s">
        <v>230</v>
      </c>
      <c r="C106" s="9">
        <v>359678.83</v>
      </c>
      <c r="D106" s="9">
        <v>0</v>
      </c>
    </row>
    <row r="107" spans="1:4" ht="16.5" customHeight="1" thickBot="1" x14ac:dyDescent="0.25">
      <c r="B107" s="56" t="s">
        <v>20</v>
      </c>
      <c r="C107" s="45">
        <f>SUM(C82:C106)</f>
        <v>1554854.7799999998</v>
      </c>
      <c r="D107" s="45">
        <f>SUM(D82:D105)</f>
        <v>1235559.281</v>
      </c>
    </row>
    <row r="108" spans="1:4" ht="16.5" customHeight="1" thickTop="1" x14ac:dyDescent="0.2">
      <c r="B108" s="56"/>
      <c r="C108" s="46"/>
      <c r="D108" s="46"/>
    </row>
    <row r="109" spans="1:4" ht="16.5" customHeight="1" x14ac:dyDescent="0.2">
      <c r="B109" s="56"/>
      <c r="C109" s="46"/>
      <c r="D109" s="46"/>
    </row>
    <row r="110" spans="1:4" ht="16.5" customHeight="1" x14ac:dyDescent="0.2">
      <c r="B110" s="41" t="s">
        <v>173</v>
      </c>
      <c r="C110" s="46"/>
      <c r="D110" s="46"/>
    </row>
    <row r="111" spans="1:4" ht="16.5" customHeight="1" x14ac:dyDescent="0.2">
      <c r="B111" s="51" t="s">
        <v>172</v>
      </c>
      <c r="C111" s="9"/>
      <c r="D111" s="9"/>
    </row>
    <row r="112" spans="1:4" ht="16.5" customHeight="1" x14ac:dyDescent="0.25">
      <c r="B112" s="41" t="s">
        <v>167</v>
      </c>
      <c r="C112" s="42">
        <v>2024</v>
      </c>
      <c r="D112" s="42">
        <v>2023</v>
      </c>
    </row>
    <row r="113" spans="2:7" ht="13.5" thickBot="1" x14ac:dyDescent="0.25">
      <c r="B113" s="57" t="s">
        <v>250</v>
      </c>
      <c r="C113" s="58">
        <v>0</v>
      </c>
      <c r="D113" s="58">
        <v>4130</v>
      </c>
    </row>
    <row r="114" spans="2:7" ht="12.75" customHeight="1" thickTop="1" x14ac:dyDescent="0.2">
      <c r="B114" s="56"/>
      <c r="C114" s="48"/>
      <c r="D114" s="48"/>
    </row>
    <row r="115" spans="2:7" ht="12.75" customHeight="1" x14ac:dyDescent="0.2">
      <c r="B115" s="56"/>
      <c r="C115" s="48"/>
      <c r="D115" s="48"/>
    </row>
    <row r="116" spans="2:7" ht="12.75" customHeight="1" x14ac:dyDescent="0.2">
      <c r="B116" s="41" t="s">
        <v>171</v>
      </c>
      <c r="C116" s="48"/>
      <c r="D116" s="48"/>
    </row>
    <row r="117" spans="2:7" ht="14.25" customHeight="1" x14ac:dyDescent="0.2">
      <c r="B117" s="236" t="s">
        <v>220</v>
      </c>
      <c r="C117" s="236"/>
      <c r="D117" s="236"/>
    </row>
    <row r="118" spans="2:7" ht="20.25" customHeight="1" x14ac:dyDescent="0.25">
      <c r="B118" s="41" t="s">
        <v>167</v>
      </c>
      <c r="C118" s="42">
        <v>2024</v>
      </c>
      <c r="D118" s="42">
        <v>2023</v>
      </c>
    </row>
    <row r="119" spans="2:7" ht="13.5" customHeight="1" x14ac:dyDescent="0.2">
      <c r="B119" s="43" t="s">
        <v>82</v>
      </c>
      <c r="C119" s="9">
        <v>97316.34</v>
      </c>
      <c r="D119" s="9">
        <v>104105.88</v>
      </c>
    </row>
    <row r="120" spans="2:7" x14ac:dyDescent="0.2">
      <c r="B120" s="43" t="s">
        <v>83</v>
      </c>
      <c r="C120" s="9">
        <v>267150.24</v>
      </c>
      <c r="D120" s="9">
        <v>213787.19</v>
      </c>
    </row>
    <row r="121" spans="2:7" ht="13.5" thickBot="1" x14ac:dyDescent="0.25">
      <c r="B121" s="43" t="s">
        <v>136</v>
      </c>
      <c r="C121" s="59">
        <v>0</v>
      </c>
      <c r="D121" s="59">
        <v>12666.67</v>
      </c>
    </row>
    <row r="122" spans="2:7" ht="17.25" customHeight="1" thickBot="1" x14ac:dyDescent="0.25">
      <c r="B122" s="56" t="s">
        <v>20</v>
      </c>
      <c r="C122" s="60">
        <f>SUM(C119:C121)</f>
        <v>364466.57999999996</v>
      </c>
      <c r="D122" s="60">
        <f>SUM(D119:D121)</f>
        <v>330559.74</v>
      </c>
    </row>
    <row r="123" spans="2:7" ht="17.25" customHeight="1" thickTop="1" x14ac:dyDescent="0.2">
      <c r="B123" s="56"/>
      <c r="C123" s="62"/>
      <c r="D123" s="46"/>
    </row>
    <row r="124" spans="2:7" ht="17.25" customHeight="1" x14ac:dyDescent="0.2">
      <c r="B124" s="56"/>
      <c r="C124" s="62"/>
      <c r="D124" s="46"/>
    </row>
    <row r="125" spans="2:7" x14ac:dyDescent="0.2">
      <c r="B125" s="41" t="s">
        <v>174</v>
      </c>
      <c r="C125" s="63"/>
      <c r="D125" s="64"/>
    </row>
    <row r="126" spans="2:7" x14ac:dyDescent="0.2">
      <c r="B126" s="51" t="s">
        <v>202</v>
      </c>
      <c r="C126" s="63"/>
      <c r="D126" s="64"/>
    </row>
    <row r="127" spans="2:7" ht="13.5" thickBot="1" x14ac:dyDescent="0.25">
      <c r="B127" s="41"/>
      <c r="C127" s="63"/>
      <c r="D127" s="64"/>
    </row>
    <row r="128" spans="2:7" s="67" customFormat="1" ht="30" customHeight="1" thickBot="1" x14ac:dyDescent="0.25">
      <c r="B128" s="154" t="s">
        <v>206</v>
      </c>
      <c r="C128" s="145" t="s">
        <v>127</v>
      </c>
      <c r="D128" s="144" t="s">
        <v>117</v>
      </c>
      <c r="E128" s="133" t="s">
        <v>124</v>
      </c>
      <c r="F128" s="134" t="s">
        <v>121</v>
      </c>
      <c r="G128" s="135" t="s">
        <v>21</v>
      </c>
    </row>
    <row r="129" spans="2:9" ht="21" customHeight="1" x14ac:dyDescent="0.2">
      <c r="B129" s="41" t="s">
        <v>207</v>
      </c>
      <c r="C129" s="9"/>
    </row>
    <row r="130" spans="2:9" ht="17.25" customHeight="1" x14ac:dyDescent="0.2">
      <c r="B130" s="41" t="s">
        <v>208</v>
      </c>
      <c r="C130" s="75">
        <v>54174620</v>
      </c>
      <c r="D130" s="68">
        <v>22509591</v>
      </c>
      <c r="E130" s="39">
        <v>21888612</v>
      </c>
      <c r="F130" s="39">
        <v>13947683</v>
      </c>
      <c r="G130" s="39">
        <f>SUM(C130:F130)</f>
        <v>112520506</v>
      </c>
    </row>
    <row r="131" spans="2:9" ht="15.75" customHeight="1" x14ac:dyDescent="0.2">
      <c r="B131" s="51" t="s">
        <v>118</v>
      </c>
      <c r="C131" s="69">
        <v>0</v>
      </c>
      <c r="D131" s="64">
        <v>0</v>
      </c>
      <c r="E131" s="20">
        <f>-654414.7-234176.82-56815</f>
        <v>-945406.52</v>
      </c>
      <c r="F131" s="63">
        <v>-2904039.71</v>
      </c>
      <c r="G131" s="70">
        <f>SUM(C131:F131)</f>
        <v>-3849446.23</v>
      </c>
    </row>
    <row r="132" spans="2:9" ht="18.75" customHeight="1" x14ac:dyDescent="0.2">
      <c r="B132" s="51" t="s">
        <v>128</v>
      </c>
      <c r="C132" s="63">
        <v>0</v>
      </c>
      <c r="D132" s="64">
        <v>0</v>
      </c>
      <c r="E132" s="20">
        <v>333912.65999999997</v>
      </c>
      <c r="F132" s="63"/>
      <c r="G132" s="71">
        <f>SUM(C132:F132)</f>
        <v>333912.65999999997</v>
      </c>
    </row>
    <row r="133" spans="2:9" ht="16.5" customHeight="1" x14ac:dyDescent="0.2">
      <c r="B133" s="51" t="s">
        <v>221</v>
      </c>
      <c r="C133" s="72">
        <v>0</v>
      </c>
      <c r="D133" s="73">
        <v>0</v>
      </c>
      <c r="E133" s="74">
        <v>-2380201.4500000002</v>
      </c>
      <c r="F133" s="72">
        <v>1897061.71</v>
      </c>
      <c r="G133" s="72">
        <f>SUM(C133:F133)</f>
        <v>-483139.74000000022</v>
      </c>
    </row>
    <row r="134" spans="2:9" x14ac:dyDescent="0.2">
      <c r="B134" s="41" t="s">
        <v>95</v>
      </c>
      <c r="C134" s="75">
        <f>SUM(C130:C133)</f>
        <v>54174620</v>
      </c>
      <c r="D134" s="75">
        <f>SUM(D130:D133)</f>
        <v>22509591</v>
      </c>
      <c r="E134" s="39">
        <f>SUM(E130:E133)</f>
        <v>18896916.690000001</v>
      </c>
      <c r="F134" s="76">
        <f>SUM(F130:F133)</f>
        <v>12940705</v>
      </c>
      <c r="G134" s="76">
        <f>SUM(G130:G133)</f>
        <v>108521832.69</v>
      </c>
    </row>
    <row r="135" spans="2:9" x14ac:dyDescent="0.2">
      <c r="B135" s="51"/>
      <c r="C135" s="63"/>
      <c r="D135" s="64"/>
      <c r="G135" s="63"/>
    </row>
    <row r="136" spans="2:9" ht="23.25" customHeight="1" x14ac:dyDescent="0.2">
      <c r="B136" s="41" t="s">
        <v>209</v>
      </c>
      <c r="C136" s="63"/>
      <c r="D136" s="76"/>
      <c r="E136" s="76"/>
      <c r="F136" s="76"/>
      <c r="G136" s="76"/>
    </row>
    <row r="137" spans="2:9" x14ac:dyDescent="0.2">
      <c r="B137" s="41" t="s">
        <v>210</v>
      </c>
      <c r="C137" s="75"/>
      <c r="D137" s="138">
        <v>2669410</v>
      </c>
      <c r="E137" s="39">
        <v>12495653</v>
      </c>
      <c r="F137" s="76">
        <v>13011141.24</v>
      </c>
      <c r="G137" s="76">
        <f>SUM(C137:F137)</f>
        <v>28176204.240000002</v>
      </c>
    </row>
    <row r="138" spans="2:9" ht="15.75" customHeight="1" x14ac:dyDescent="0.2">
      <c r="B138" s="51" t="s">
        <v>77</v>
      </c>
      <c r="C138" s="63"/>
      <c r="D138" s="64">
        <v>221856.39</v>
      </c>
      <c r="E138" s="9">
        <v>860322.64</v>
      </c>
      <c r="F138" s="63">
        <v>574608.30000000005</v>
      </c>
      <c r="G138" s="77">
        <f>SUM(C138:F138)</f>
        <v>1656787.33</v>
      </c>
    </row>
    <row r="139" spans="2:9" ht="15.75" customHeight="1" x14ac:dyDescent="0.2">
      <c r="B139" s="51" t="s">
        <v>118</v>
      </c>
      <c r="C139" s="63"/>
      <c r="D139" s="64"/>
      <c r="E139" s="9">
        <v>-904996.96</v>
      </c>
      <c r="F139" s="63">
        <v>-2904037.71</v>
      </c>
      <c r="G139" s="77">
        <f t="shared" ref="G139:G140" si="0">SUM(C139:F139)</f>
        <v>-3809034.67</v>
      </c>
    </row>
    <row r="140" spans="2:9" ht="15.75" customHeight="1" x14ac:dyDescent="0.2">
      <c r="B140" s="51" t="s">
        <v>222</v>
      </c>
      <c r="C140" s="63"/>
      <c r="D140" s="64"/>
      <c r="E140" s="9">
        <v>298110.08000000002</v>
      </c>
      <c r="F140" s="63">
        <v>-46496.09</v>
      </c>
      <c r="G140" s="77">
        <f t="shared" si="0"/>
        <v>251613.99000000002</v>
      </c>
    </row>
    <row r="141" spans="2:9" ht="18.75" customHeight="1" x14ac:dyDescent="0.2">
      <c r="B141" s="21" t="s">
        <v>216</v>
      </c>
      <c r="C141" s="75"/>
      <c r="D141" s="75">
        <f>SUM(D137:D140)</f>
        <v>2891266.39</v>
      </c>
      <c r="E141" s="46">
        <f>SUM(E137:E140)</f>
        <v>12749088.76</v>
      </c>
      <c r="F141" s="143">
        <f>SUM(F137:F140)</f>
        <v>10635215.740000002</v>
      </c>
      <c r="G141" s="143">
        <f>SUM(G137:G140)</f>
        <v>26275570.889999997</v>
      </c>
    </row>
    <row r="142" spans="2:9" ht="19.5" customHeight="1" thickBot="1" x14ac:dyDescent="0.25">
      <c r="B142" s="38" t="s">
        <v>216</v>
      </c>
      <c r="C142" s="3"/>
      <c r="D142" s="3">
        <f>D134-D141</f>
        <v>19618324.609999999</v>
      </c>
      <c r="E142" s="2">
        <f>E134-E141</f>
        <v>6147827.9300000016</v>
      </c>
      <c r="F142" s="156">
        <f>F134-F141</f>
        <v>2305489.2599999979</v>
      </c>
      <c r="G142" s="156">
        <f>G134-G141</f>
        <v>82246261.799999997</v>
      </c>
    </row>
    <row r="143" spans="2:9" ht="13.5" thickTop="1" x14ac:dyDescent="0.2"/>
    <row r="144" spans="2:9" ht="29.25" customHeight="1" thickBot="1" x14ac:dyDescent="0.25">
      <c r="I144" s="71"/>
    </row>
    <row r="145" spans="1:7" ht="29.25" customHeight="1" thickBot="1" x14ac:dyDescent="0.25">
      <c r="A145" s="79"/>
      <c r="B145" s="154" t="s">
        <v>137</v>
      </c>
      <c r="C145" s="65" t="s">
        <v>127</v>
      </c>
      <c r="D145" s="66" t="s">
        <v>117</v>
      </c>
      <c r="E145" s="133" t="s">
        <v>124</v>
      </c>
      <c r="F145" s="134" t="s">
        <v>121</v>
      </c>
      <c r="G145" s="135" t="s">
        <v>21</v>
      </c>
    </row>
    <row r="146" spans="1:7" ht="17.25" customHeight="1" x14ac:dyDescent="0.2">
      <c r="A146" s="79"/>
      <c r="B146" s="41" t="s">
        <v>94</v>
      </c>
      <c r="C146" s="68">
        <v>54174620</v>
      </c>
      <c r="D146" s="68">
        <v>22509591</v>
      </c>
      <c r="E146" s="39">
        <v>19121875</v>
      </c>
      <c r="F146" s="39">
        <v>13947683</v>
      </c>
      <c r="G146" s="39">
        <f>SUM(C146:F146)</f>
        <v>109753769</v>
      </c>
    </row>
    <row r="147" spans="1:7" ht="14.25" customHeight="1" x14ac:dyDescent="0.2">
      <c r="A147" s="80"/>
      <c r="B147" s="51" t="s">
        <v>118</v>
      </c>
      <c r="C147" s="69"/>
      <c r="D147" s="64"/>
      <c r="F147" s="63"/>
      <c r="G147" s="70"/>
    </row>
    <row r="148" spans="1:7" ht="13.5" customHeight="1" x14ac:dyDescent="0.2">
      <c r="A148" s="81"/>
      <c r="B148" s="51" t="s">
        <v>128</v>
      </c>
      <c r="C148" s="63"/>
      <c r="D148" s="64"/>
      <c r="E148" s="20">
        <v>2766737</v>
      </c>
      <c r="F148" s="63"/>
      <c r="G148" s="71">
        <f>SUM(C148:F148)</f>
        <v>2766737</v>
      </c>
    </row>
    <row r="149" spans="1:7" ht="13.5" customHeight="1" x14ac:dyDescent="0.2">
      <c r="A149" s="81"/>
      <c r="B149" s="51" t="s">
        <v>84</v>
      </c>
      <c r="C149" s="72">
        <v>0</v>
      </c>
      <c r="D149" s="73">
        <v>0</v>
      </c>
      <c r="E149" s="74">
        <v>0</v>
      </c>
      <c r="F149" s="72">
        <v>0</v>
      </c>
      <c r="G149" s="72">
        <v>0</v>
      </c>
    </row>
    <row r="150" spans="1:7" ht="12.75" customHeight="1" x14ac:dyDescent="0.2">
      <c r="A150" s="81"/>
      <c r="B150" s="41" t="s">
        <v>95</v>
      </c>
      <c r="C150" s="75">
        <f>SUM(C146:C149)</f>
        <v>54174620</v>
      </c>
      <c r="D150" s="75">
        <f>SUM(D146:D149)</f>
        <v>22509591</v>
      </c>
      <c r="E150" s="39">
        <f>SUM(E146:E149)</f>
        <v>21888612</v>
      </c>
      <c r="F150" s="76">
        <f>SUM(F146:F149)</f>
        <v>13947683</v>
      </c>
      <c r="G150" s="76">
        <f>SUM(C150:F150)</f>
        <v>112520506</v>
      </c>
    </row>
    <row r="151" spans="1:7" x14ac:dyDescent="0.2">
      <c r="A151" s="81"/>
      <c r="B151" s="51"/>
      <c r="C151" s="63"/>
      <c r="D151" s="64"/>
      <c r="G151" s="63">
        <v>0</v>
      </c>
    </row>
    <row r="152" spans="1:7" ht="26.25" customHeight="1" x14ac:dyDescent="0.2">
      <c r="A152" s="81"/>
      <c r="B152" s="41" t="s">
        <v>163</v>
      </c>
      <c r="C152" s="63"/>
      <c r="D152" s="139">
        <v>-2096875</v>
      </c>
      <c r="E152" s="139">
        <v>-11239923</v>
      </c>
      <c r="F152" s="76">
        <v>-11318424.17</v>
      </c>
      <c r="G152" s="76">
        <f>SUM(C152:F152)</f>
        <v>-24655222.170000002</v>
      </c>
    </row>
    <row r="153" spans="1:7" ht="15.75" customHeight="1" x14ac:dyDescent="0.2">
      <c r="A153" s="81"/>
      <c r="B153" s="51" t="s">
        <v>77</v>
      </c>
      <c r="C153" s="63">
        <v>0</v>
      </c>
      <c r="D153" s="64">
        <v>-572535</v>
      </c>
      <c r="E153" s="20">
        <v>-1255730</v>
      </c>
      <c r="F153" s="70">
        <v>-1692717.07</v>
      </c>
      <c r="G153" s="70">
        <f>SUM(C153:F153)</f>
        <v>-3520982.0700000003</v>
      </c>
    </row>
    <row r="154" spans="1:7" ht="15" customHeight="1" x14ac:dyDescent="0.2">
      <c r="A154" s="81"/>
      <c r="B154" s="51" t="s">
        <v>118</v>
      </c>
      <c r="C154" s="63"/>
      <c r="D154" s="64"/>
      <c r="E154" s="9"/>
      <c r="F154" s="63">
        <v>0</v>
      </c>
      <c r="G154" s="77"/>
    </row>
    <row r="155" spans="1:7" x14ac:dyDescent="0.2">
      <c r="A155" s="81"/>
      <c r="B155" s="21" t="s">
        <v>216</v>
      </c>
      <c r="C155" s="78">
        <v>0</v>
      </c>
      <c r="D155" s="73">
        <f>SUM(D152:D154)</f>
        <v>-2669410</v>
      </c>
      <c r="E155" s="146">
        <f>SUM(E152:E154)</f>
        <v>-12495653</v>
      </c>
      <c r="F155" s="147">
        <f>SUM(F152:F154)</f>
        <v>-13011141.24</v>
      </c>
      <c r="G155" s="147">
        <f>SUM(C155:F155)</f>
        <v>-28176204.240000002</v>
      </c>
    </row>
    <row r="156" spans="1:7" ht="20.25" customHeight="1" thickBot="1" x14ac:dyDescent="0.25">
      <c r="A156" s="81"/>
      <c r="B156" s="56" t="s">
        <v>217</v>
      </c>
      <c r="C156" s="140">
        <v>54174620</v>
      </c>
      <c r="D156" s="140">
        <f t="shared" ref="D156:G156" si="1">D150+D155</f>
        <v>19840181</v>
      </c>
      <c r="E156" s="141">
        <f t="shared" si="1"/>
        <v>9392959</v>
      </c>
      <c r="F156" s="142">
        <f t="shared" si="1"/>
        <v>936541.75999999978</v>
      </c>
      <c r="G156" s="142">
        <f t="shared" si="1"/>
        <v>84344301.75999999</v>
      </c>
    </row>
    <row r="157" spans="1:7" ht="13.5" thickTop="1" x14ac:dyDescent="0.2">
      <c r="A157" s="81"/>
      <c r="B157" s="86"/>
      <c r="C157" s="68"/>
      <c r="D157" s="84"/>
      <c r="E157" s="85"/>
      <c r="F157" s="85"/>
      <c r="G157" s="85"/>
    </row>
    <row r="158" spans="1:7" x14ac:dyDescent="0.2">
      <c r="A158" s="81"/>
      <c r="B158" s="86"/>
      <c r="C158" s="68"/>
      <c r="D158" s="84"/>
      <c r="E158" s="85"/>
      <c r="F158" s="85"/>
      <c r="G158" s="85"/>
    </row>
    <row r="160" spans="1:7" ht="15.75" x14ac:dyDescent="0.25">
      <c r="A160" s="81"/>
      <c r="B160" s="87"/>
      <c r="C160" s="88"/>
      <c r="D160" s="89"/>
      <c r="E160" s="89"/>
      <c r="F160" s="89"/>
      <c r="G160" s="89"/>
    </row>
    <row r="161" spans="1:7" x14ac:dyDescent="0.2">
      <c r="A161" s="50"/>
      <c r="B161" s="86" t="s">
        <v>175</v>
      </c>
      <c r="C161" s="68"/>
      <c r="D161" s="68"/>
      <c r="E161" s="46"/>
      <c r="F161" s="85"/>
      <c r="G161" s="85"/>
    </row>
    <row r="163" spans="1:7" ht="27.75" customHeight="1" x14ac:dyDescent="0.2">
      <c r="A163" s="50"/>
      <c r="B163" s="83" t="s">
        <v>251</v>
      </c>
      <c r="C163" s="9"/>
      <c r="D163" s="9"/>
    </row>
    <row r="164" spans="1:7" ht="21" customHeight="1" x14ac:dyDescent="0.2">
      <c r="A164" s="50"/>
      <c r="B164" s="86" t="s">
        <v>168</v>
      </c>
      <c r="C164" s="9"/>
      <c r="D164" s="9"/>
    </row>
    <row r="165" spans="1:7" ht="17.25" customHeight="1" x14ac:dyDescent="0.25">
      <c r="A165" s="50"/>
      <c r="B165" s="86" t="s">
        <v>211</v>
      </c>
      <c r="C165" s="42">
        <v>2024</v>
      </c>
      <c r="D165" s="42">
        <v>2023</v>
      </c>
    </row>
    <row r="166" spans="1:7" ht="14.25" customHeight="1" x14ac:dyDescent="0.2">
      <c r="A166" s="50"/>
      <c r="B166" s="21" t="s">
        <v>212</v>
      </c>
      <c r="C166" s="9">
        <v>2107639.1800000002</v>
      </c>
      <c r="D166" s="9">
        <v>1970639.18</v>
      </c>
    </row>
    <row r="167" spans="1:7" ht="14.25" customHeight="1" x14ac:dyDescent="0.2">
      <c r="A167" s="50"/>
      <c r="B167" s="21" t="s">
        <v>213</v>
      </c>
      <c r="C167" s="9">
        <f>-1905635.4</f>
        <v>-1905635.4</v>
      </c>
      <c r="D167" s="9">
        <v>-1699798.2</v>
      </c>
    </row>
    <row r="168" spans="1:7" ht="14.25" customHeight="1" x14ac:dyDescent="0.2">
      <c r="A168" s="50"/>
      <c r="B168" s="21" t="s">
        <v>214</v>
      </c>
      <c r="C168" s="9">
        <v>-85549.8</v>
      </c>
      <c r="D168" s="9">
        <v>137000</v>
      </c>
    </row>
    <row r="169" spans="1:7" x14ac:dyDescent="0.2">
      <c r="A169" s="50"/>
      <c r="B169" s="83" t="s">
        <v>215</v>
      </c>
      <c r="C169" s="9"/>
      <c r="D169" s="9">
        <v>-205837</v>
      </c>
    </row>
    <row r="170" spans="1:7" ht="19.5" customHeight="1" thickBot="1" x14ac:dyDescent="0.25">
      <c r="A170" s="50"/>
      <c r="B170" s="86" t="s">
        <v>95</v>
      </c>
      <c r="C170" s="45">
        <f>SUM(C166:C169)</f>
        <v>116453.98000000026</v>
      </c>
      <c r="D170" s="45">
        <f>SUM(D166:D169)</f>
        <v>202003.97999999998</v>
      </c>
    </row>
    <row r="171" spans="1:7" ht="13.5" thickTop="1" x14ac:dyDescent="0.2">
      <c r="A171" s="50"/>
      <c r="B171" s="7"/>
      <c r="C171" s="9"/>
      <c r="D171" s="9"/>
    </row>
    <row r="172" spans="1:7" x14ac:dyDescent="0.2">
      <c r="A172" s="50"/>
      <c r="B172" s="83"/>
      <c r="C172" s="9"/>
      <c r="D172" s="9"/>
    </row>
    <row r="173" spans="1:7" x14ac:dyDescent="0.2">
      <c r="A173" s="50"/>
      <c r="B173" s="7"/>
      <c r="C173" s="90"/>
      <c r="D173" s="4"/>
    </row>
    <row r="174" spans="1:7" x14ac:dyDescent="0.2">
      <c r="A174" s="50"/>
      <c r="B174" s="91" t="s">
        <v>176</v>
      </c>
      <c r="C174" s="90"/>
      <c r="D174" s="4"/>
    </row>
    <row r="175" spans="1:7" x14ac:dyDescent="0.2">
      <c r="A175" s="50"/>
      <c r="B175" s="21" t="s">
        <v>203</v>
      </c>
    </row>
    <row r="176" spans="1:7" ht="15" x14ac:dyDescent="0.25">
      <c r="A176" s="50"/>
      <c r="B176" s="38" t="s">
        <v>167</v>
      </c>
      <c r="C176" s="92" t="s">
        <v>78</v>
      </c>
      <c r="D176" s="42">
        <v>2024</v>
      </c>
      <c r="E176" s="42">
        <v>2023</v>
      </c>
    </row>
    <row r="177" spans="1:5" ht="15" x14ac:dyDescent="0.25">
      <c r="A177" s="50"/>
      <c r="B177" s="38" t="s">
        <v>252</v>
      </c>
      <c r="C177" s="92"/>
      <c r="D177" s="42"/>
      <c r="E177" s="42"/>
    </row>
    <row r="178" spans="1:5" ht="16.5" customHeight="1" x14ac:dyDescent="0.2">
      <c r="A178" s="50"/>
      <c r="B178" s="93" t="s">
        <v>79</v>
      </c>
      <c r="C178" s="94" t="s">
        <v>80</v>
      </c>
      <c r="D178" s="94">
        <v>462692.16</v>
      </c>
      <c r="E178" s="94">
        <v>462692.16</v>
      </c>
    </row>
    <row r="179" spans="1:5" ht="16.5" customHeight="1" x14ac:dyDescent="0.2">
      <c r="A179" s="50"/>
      <c r="B179" s="93" t="s">
        <v>161</v>
      </c>
      <c r="C179" s="94" t="s">
        <v>81</v>
      </c>
      <c r="D179" s="94">
        <v>201118</v>
      </c>
      <c r="E179" s="94">
        <v>201118.66</v>
      </c>
    </row>
    <row r="180" spans="1:5" ht="17.25" customHeight="1" thickBot="1" x14ac:dyDescent="0.25">
      <c r="A180" s="50"/>
      <c r="B180" s="7" t="s">
        <v>20</v>
      </c>
      <c r="C180" s="95"/>
      <c r="D180" s="96">
        <f>SUM(D178:D179)</f>
        <v>663810.15999999992</v>
      </c>
      <c r="E180" s="96">
        <f>SUM(E178:E179)</f>
        <v>663810.81999999995</v>
      </c>
    </row>
    <row r="181" spans="1:5" ht="9.75" customHeight="1" thickTop="1" x14ac:dyDescent="0.2">
      <c r="A181" s="50"/>
      <c r="B181" s="7"/>
      <c r="C181" s="95"/>
    </row>
    <row r="182" spans="1:5" ht="9.75" customHeight="1" x14ac:dyDescent="0.2">
      <c r="A182" s="50"/>
      <c r="B182" s="7"/>
      <c r="C182" s="95"/>
      <c r="D182" s="95"/>
    </row>
    <row r="183" spans="1:5" ht="9.75" customHeight="1" x14ac:dyDescent="0.2">
      <c r="A183" s="50"/>
      <c r="B183" s="7"/>
      <c r="C183" s="95"/>
      <c r="D183" s="95"/>
    </row>
    <row r="184" spans="1:5" ht="9.75" customHeight="1" x14ac:dyDescent="0.2">
      <c r="A184" s="50"/>
      <c r="B184" s="7"/>
      <c r="C184" s="95"/>
      <c r="D184" s="95"/>
    </row>
    <row r="185" spans="1:5" ht="9.75" customHeight="1" x14ac:dyDescent="0.2">
      <c r="A185" s="50"/>
      <c r="B185" s="91" t="s">
        <v>177</v>
      </c>
      <c r="C185" s="95"/>
      <c r="D185" s="95"/>
    </row>
    <row r="186" spans="1:5" ht="28.5" customHeight="1" x14ac:dyDescent="0.2">
      <c r="A186" s="50"/>
      <c r="B186" s="153" t="s">
        <v>253</v>
      </c>
      <c r="C186" s="34"/>
      <c r="D186" s="34"/>
      <c r="E186" s="9"/>
    </row>
    <row r="187" spans="1:5" s="100" customFormat="1" ht="15" x14ac:dyDescent="0.25">
      <c r="A187" s="97"/>
      <c r="B187" s="98" t="s">
        <v>167</v>
      </c>
      <c r="C187" s="42">
        <v>2024</v>
      </c>
      <c r="D187" s="42">
        <v>2023</v>
      </c>
      <c r="E187" s="99"/>
    </row>
    <row r="188" spans="1:5" ht="10.5" customHeight="1" x14ac:dyDescent="0.2">
      <c r="A188" s="50"/>
      <c r="B188" s="101" t="s">
        <v>254</v>
      </c>
      <c r="C188" s="17">
        <v>7719.89</v>
      </c>
      <c r="D188" s="17">
        <v>4416.99</v>
      </c>
      <c r="E188" s="9"/>
    </row>
    <row r="189" spans="1:5" ht="13.5" thickBot="1" x14ac:dyDescent="0.25">
      <c r="A189" s="50"/>
      <c r="B189" s="102" t="s">
        <v>21</v>
      </c>
      <c r="C189" s="103">
        <f>SUM(C188)</f>
        <v>7719.89</v>
      </c>
      <c r="D189" s="103">
        <f>SUM(D188)</f>
        <v>4416.99</v>
      </c>
      <c r="E189" s="9"/>
    </row>
    <row r="190" spans="1:5" ht="13.5" thickTop="1" x14ac:dyDescent="0.2">
      <c r="A190" s="50"/>
      <c r="B190" s="7"/>
      <c r="C190" s="95"/>
      <c r="D190" s="95"/>
      <c r="E190" s="46"/>
    </row>
    <row r="191" spans="1:5" x14ac:dyDescent="0.2">
      <c r="A191" s="50"/>
      <c r="B191" s="7"/>
      <c r="C191" s="10"/>
      <c r="D191" s="10"/>
      <c r="E191" s="9"/>
    </row>
    <row r="192" spans="1:5" x14ac:dyDescent="0.2">
      <c r="A192" s="50"/>
      <c r="B192" s="7"/>
      <c r="C192" s="10"/>
      <c r="D192" s="10"/>
      <c r="E192" s="9"/>
    </row>
    <row r="193" spans="1:223" x14ac:dyDescent="0.2">
      <c r="A193" s="50"/>
      <c r="B193" s="7"/>
      <c r="C193" s="10"/>
      <c r="D193" s="10"/>
      <c r="E193" s="9"/>
    </row>
    <row r="194" spans="1:223" x14ac:dyDescent="0.2">
      <c r="A194" s="50"/>
      <c r="B194" s="91"/>
      <c r="C194" s="13"/>
      <c r="D194" s="13"/>
      <c r="E194" s="9"/>
    </row>
    <row r="195" spans="1:223" ht="15" x14ac:dyDescent="0.25">
      <c r="A195" s="50"/>
      <c r="B195" s="91" t="s">
        <v>178</v>
      </c>
      <c r="C195" s="42">
        <v>2024</v>
      </c>
      <c r="D195" s="42">
        <v>2023</v>
      </c>
      <c r="E195" s="99"/>
    </row>
    <row r="196" spans="1:223" ht="25.5" x14ac:dyDescent="0.25">
      <c r="A196" s="50"/>
      <c r="B196" s="153" t="s">
        <v>255</v>
      </c>
      <c r="C196" s="42"/>
      <c r="D196" s="42"/>
      <c r="E196" s="99"/>
    </row>
    <row r="197" spans="1:223" ht="15" x14ac:dyDescent="0.25">
      <c r="A197" s="50"/>
      <c r="B197" s="38" t="s">
        <v>167</v>
      </c>
      <c r="C197" s="42"/>
      <c r="D197" s="42"/>
      <c r="E197" s="99"/>
    </row>
    <row r="198" spans="1:223" x14ac:dyDescent="0.2">
      <c r="A198" s="50"/>
      <c r="B198" s="93" t="s">
        <v>189</v>
      </c>
      <c r="C198" s="149">
        <v>8745735</v>
      </c>
      <c r="D198" s="94">
        <v>8745735</v>
      </c>
      <c r="E198" s="9"/>
    </row>
    <row r="199" spans="1:223" x14ac:dyDescent="0.2">
      <c r="A199" s="50"/>
      <c r="B199" s="93" t="s">
        <v>188</v>
      </c>
      <c r="C199" s="150">
        <v>270107558</v>
      </c>
      <c r="D199" s="104">
        <v>233170618</v>
      </c>
      <c r="E199" s="9"/>
    </row>
    <row r="200" spans="1:223" x14ac:dyDescent="0.2">
      <c r="A200" s="50"/>
      <c r="B200" s="105" t="s">
        <v>45</v>
      </c>
      <c r="C200" s="150">
        <v>51641224</v>
      </c>
      <c r="D200" s="104">
        <v>50149468</v>
      </c>
      <c r="E200" s="9"/>
    </row>
    <row r="201" spans="1:223" ht="13.5" thickBot="1" x14ac:dyDescent="0.25">
      <c r="A201" s="50"/>
      <c r="B201" s="106" t="s">
        <v>20</v>
      </c>
      <c r="C201" s="151">
        <f>SUM(C198:C200)</f>
        <v>330494517</v>
      </c>
      <c r="D201" s="107">
        <f>SUM(D198:D200)</f>
        <v>292065821</v>
      </c>
      <c r="E201" s="9"/>
      <c r="F201" s="98"/>
    </row>
    <row r="202" spans="1:223" ht="13.5" thickTop="1" x14ac:dyDescent="0.2">
      <c r="A202" s="50"/>
      <c r="B202" s="7"/>
      <c r="C202" s="10"/>
      <c r="D202" s="10"/>
      <c r="E202" s="46"/>
    </row>
    <row r="203" spans="1:223" x14ac:dyDescent="0.2">
      <c r="A203" s="50"/>
      <c r="B203" s="7"/>
      <c r="C203" s="10"/>
      <c r="D203" s="10"/>
      <c r="E203" s="46"/>
    </row>
    <row r="204" spans="1:223" x14ac:dyDescent="0.2">
      <c r="A204" s="50"/>
      <c r="B204" s="91" t="s">
        <v>236</v>
      </c>
      <c r="C204" s="10"/>
      <c r="D204" s="10"/>
    </row>
    <row r="205" spans="1:223" ht="14.25" customHeight="1" x14ac:dyDescent="0.2">
      <c r="A205" s="50"/>
      <c r="B205" s="108" t="s">
        <v>179</v>
      </c>
      <c r="C205" s="34"/>
      <c r="D205" s="34"/>
    </row>
    <row r="206" spans="1:223" ht="30" customHeight="1" x14ac:dyDescent="0.2">
      <c r="B206" s="109" t="s">
        <v>240</v>
      </c>
      <c r="C206" s="110"/>
      <c r="D206" s="110"/>
      <c r="E206" s="9"/>
      <c r="F206" s="50"/>
      <c r="G206" s="111"/>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c r="BI206" s="50"/>
      <c r="BJ206" s="50"/>
      <c r="BK206" s="50"/>
      <c r="BL206" s="50"/>
      <c r="BM206" s="50"/>
      <c r="BN206" s="50"/>
      <c r="BO206" s="50"/>
      <c r="BP206" s="50"/>
      <c r="BQ206" s="50"/>
      <c r="BR206" s="50"/>
      <c r="BS206" s="50"/>
      <c r="BT206" s="50"/>
      <c r="BU206" s="50"/>
      <c r="BV206" s="50"/>
      <c r="BW206" s="50"/>
      <c r="BX206" s="50"/>
      <c r="BY206" s="50"/>
      <c r="BZ206" s="50"/>
      <c r="CA206" s="50"/>
      <c r="CB206" s="50"/>
      <c r="CC206" s="50"/>
      <c r="CD206" s="50"/>
      <c r="CE206" s="50"/>
      <c r="CF206" s="50"/>
      <c r="CG206" s="50"/>
      <c r="CH206" s="50"/>
      <c r="CI206" s="50"/>
      <c r="CJ206" s="50"/>
      <c r="CK206" s="50"/>
      <c r="CL206" s="50"/>
      <c r="CM206" s="50"/>
      <c r="CN206" s="50"/>
      <c r="CO206" s="50"/>
      <c r="CP206" s="50"/>
      <c r="CQ206" s="50"/>
      <c r="CR206" s="50"/>
      <c r="CS206" s="50"/>
      <c r="CT206" s="50"/>
      <c r="CU206" s="50"/>
      <c r="CV206" s="50"/>
      <c r="CW206" s="50"/>
      <c r="CX206" s="50"/>
      <c r="CY206" s="50"/>
      <c r="CZ206" s="50"/>
      <c r="DA206" s="50"/>
      <c r="DB206" s="50"/>
      <c r="DC206" s="50"/>
      <c r="DD206" s="50"/>
      <c r="DE206" s="50"/>
      <c r="DF206" s="50"/>
      <c r="DG206" s="50"/>
      <c r="DH206" s="50"/>
      <c r="DI206" s="50"/>
      <c r="DJ206" s="50"/>
      <c r="DK206" s="50"/>
      <c r="DL206" s="50"/>
      <c r="DM206" s="50"/>
      <c r="DN206" s="50"/>
      <c r="DO206" s="50"/>
      <c r="DP206" s="50"/>
      <c r="DQ206" s="50"/>
      <c r="DR206" s="50"/>
      <c r="DS206" s="50"/>
      <c r="DT206" s="50"/>
      <c r="DU206" s="50"/>
      <c r="DV206" s="50"/>
      <c r="DW206" s="50"/>
      <c r="DX206" s="50"/>
      <c r="DY206" s="50"/>
      <c r="DZ206" s="50"/>
      <c r="EA206" s="50"/>
      <c r="EB206" s="50"/>
      <c r="EC206" s="50"/>
      <c r="ED206" s="50"/>
      <c r="EE206" s="50"/>
      <c r="EF206" s="50"/>
      <c r="EG206" s="50"/>
      <c r="EH206" s="50"/>
      <c r="EI206" s="50"/>
      <c r="EJ206" s="50"/>
      <c r="EK206" s="50"/>
      <c r="EL206" s="50"/>
      <c r="EM206" s="50"/>
      <c r="EN206" s="50"/>
      <c r="EO206" s="50"/>
      <c r="EP206" s="50"/>
      <c r="EQ206" s="50"/>
      <c r="ER206" s="50"/>
      <c r="ES206" s="50"/>
      <c r="ET206" s="50"/>
      <c r="EU206" s="50"/>
      <c r="EV206" s="50"/>
      <c r="EW206" s="50"/>
      <c r="EX206" s="50"/>
      <c r="EY206" s="50"/>
      <c r="EZ206" s="50"/>
      <c r="FA206" s="50"/>
      <c r="FB206" s="50"/>
      <c r="FC206" s="50"/>
      <c r="FD206" s="50"/>
      <c r="FE206" s="50"/>
      <c r="FF206" s="50"/>
      <c r="FG206" s="50"/>
      <c r="FH206" s="50"/>
      <c r="FI206" s="50"/>
      <c r="FJ206" s="50"/>
      <c r="FK206" s="50"/>
      <c r="FL206" s="50"/>
      <c r="FM206" s="50"/>
      <c r="FN206" s="50"/>
      <c r="FO206" s="50"/>
      <c r="FP206" s="50"/>
      <c r="FQ206" s="50"/>
      <c r="FR206" s="50"/>
      <c r="FS206" s="50"/>
      <c r="FT206" s="50"/>
      <c r="FU206" s="50"/>
      <c r="FV206" s="50"/>
      <c r="FW206" s="50"/>
      <c r="FX206" s="50"/>
      <c r="FY206" s="50"/>
      <c r="FZ206" s="50"/>
      <c r="GA206" s="50"/>
      <c r="GB206" s="50"/>
      <c r="GC206" s="50"/>
      <c r="GD206" s="50"/>
      <c r="GE206" s="50"/>
      <c r="GF206" s="50"/>
      <c r="GG206" s="50"/>
      <c r="GH206" s="50"/>
      <c r="GI206" s="50"/>
      <c r="GJ206" s="50"/>
      <c r="GK206" s="50"/>
      <c r="GL206" s="50"/>
      <c r="GM206" s="50"/>
      <c r="GN206" s="50"/>
      <c r="GO206" s="50"/>
      <c r="GP206" s="50"/>
      <c r="GQ206" s="50"/>
      <c r="GR206" s="50"/>
      <c r="GS206" s="50"/>
      <c r="GT206" s="50"/>
      <c r="GU206" s="50"/>
      <c r="GV206" s="50"/>
      <c r="GW206" s="50"/>
      <c r="GX206" s="50"/>
      <c r="GY206" s="50"/>
      <c r="GZ206" s="50"/>
      <c r="HA206" s="50"/>
      <c r="HB206" s="50"/>
      <c r="HC206" s="50"/>
      <c r="HD206" s="50"/>
      <c r="HE206" s="50"/>
      <c r="HF206" s="50"/>
      <c r="HG206" s="50"/>
      <c r="HH206" s="50"/>
      <c r="HI206" s="50"/>
      <c r="HJ206" s="50"/>
      <c r="HK206" s="50"/>
      <c r="HL206" s="50"/>
      <c r="HM206" s="50"/>
      <c r="HN206" s="50"/>
      <c r="HO206" s="50"/>
    </row>
    <row r="207" spans="1:223" ht="23.25" customHeight="1" x14ac:dyDescent="0.25">
      <c r="B207" s="38" t="s">
        <v>167</v>
      </c>
      <c r="C207" s="42">
        <v>2024</v>
      </c>
      <c r="D207" s="42">
        <v>2023</v>
      </c>
      <c r="E207" s="9"/>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c r="BI207" s="50"/>
      <c r="BJ207" s="50"/>
      <c r="BK207" s="50"/>
      <c r="BL207" s="50"/>
      <c r="BM207" s="50"/>
      <c r="BN207" s="50"/>
      <c r="BO207" s="50"/>
      <c r="BP207" s="50"/>
      <c r="BQ207" s="50"/>
      <c r="BR207" s="50"/>
      <c r="BS207" s="50"/>
      <c r="BT207" s="50"/>
      <c r="BU207" s="50"/>
      <c r="BV207" s="50"/>
      <c r="BW207" s="50"/>
      <c r="BX207" s="50"/>
      <c r="BY207" s="50"/>
      <c r="BZ207" s="50"/>
      <c r="CA207" s="50"/>
      <c r="CB207" s="50"/>
      <c r="CC207" s="50"/>
      <c r="CD207" s="50"/>
      <c r="CE207" s="50"/>
      <c r="CF207" s="50"/>
      <c r="CG207" s="50"/>
      <c r="CH207" s="50"/>
      <c r="CI207" s="50"/>
      <c r="CJ207" s="50"/>
      <c r="CK207" s="50"/>
      <c r="CL207" s="50"/>
      <c r="CM207" s="50"/>
      <c r="CN207" s="50"/>
      <c r="CO207" s="50"/>
      <c r="CP207" s="50"/>
      <c r="CQ207" s="50"/>
      <c r="CR207" s="50"/>
      <c r="CS207" s="50"/>
      <c r="CT207" s="50"/>
      <c r="CU207" s="50"/>
      <c r="CV207" s="50"/>
      <c r="CW207" s="50"/>
      <c r="CX207" s="50"/>
      <c r="CY207" s="50"/>
      <c r="CZ207" s="50"/>
      <c r="DA207" s="50"/>
      <c r="DB207" s="50"/>
      <c r="DC207" s="50"/>
      <c r="DD207" s="50"/>
      <c r="DE207" s="50"/>
      <c r="DF207" s="50"/>
      <c r="DG207" s="50"/>
      <c r="DH207" s="50"/>
      <c r="DI207" s="50"/>
      <c r="DJ207" s="50"/>
      <c r="DK207" s="50"/>
      <c r="DL207" s="50"/>
      <c r="DM207" s="50"/>
      <c r="DN207" s="50"/>
      <c r="DO207" s="50"/>
      <c r="DP207" s="50"/>
      <c r="DQ207" s="50"/>
      <c r="DR207" s="50"/>
      <c r="DS207" s="50"/>
      <c r="DT207" s="50"/>
      <c r="DU207" s="50"/>
      <c r="DV207" s="50"/>
      <c r="DW207" s="50"/>
      <c r="DX207" s="50"/>
      <c r="DY207" s="50"/>
      <c r="DZ207" s="50"/>
      <c r="EA207" s="50"/>
      <c r="EB207" s="50"/>
      <c r="EC207" s="50"/>
      <c r="ED207" s="50"/>
      <c r="EE207" s="50"/>
      <c r="EF207" s="50"/>
      <c r="EG207" s="50"/>
      <c r="EH207" s="50"/>
      <c r="EI207" s="50"/>
      <c r="EJ207" s="50"/>
      <c r="EK207" s="50"/>
      <c r="EL207" s="50"/>
      <c r="EM207" s="50"/>
      <c r="EN207" s="50"/>
      <c r="EO207" s="50"/>
      <c r="EP207" s="50"/>
      <c r="EQ207" s="50"/>
      <c r="ER207" s="50"/>
      <c r="ES207" s="50"/>
      <c r="ET207" s="50"/>
      <c r="EU207" s="50"/>
      <c r="EV207" s="50"/>
      <c r="EW207" s="50"/>
      <c r="EX207" s="50"/>
      <c r="EY207" s="50"/>
      <c r="EZ207" s="50"/>
      <c r="FA207" s="50"/>
      <c r="FB207" s="50"/>
      <c r="FC207" s="50"/>
      <c r="FD207" s="50"/>
      <c r="FE207" s="50"/>
      <c r="FF207" s="50"/>
      <c r="FG207" s="50"/>
      <c r="FH207" s="50"/>
      <c r="FI207" s="50"/>
      <c r="FJ207" s="50"/>
      <c r="FK207" s="50"/>
      <c r="FL207" s="50"/>
      <c r="FM207" s="50"/>
      <c r="FN207" s="50"/>
      <c r="FO207" s="50"/>
      <c r="FP207" s="50"/>
      <c r="FQ207" s="50"/>
      <c r="FR207" s="50"/>
      <c r="FS207" s="50"/>
      <c r="FT207" s="50"/>
      <c r="FU207" s="50"/>
      <c r="FV207" s="50"/>
      <c r="FW207" s="50"/>
      <c r="FX207" s="50"/>
      <c r="FY207" s="50"/>
      <c r="FZ207" s="50"/>
      <c r="GA207" s="50"/>
      <c r="GB207" s="50"/>
      <c r="GC207" s="50"/>
      <c r="GD207" s="50"/>
      <c r="GE207" s="50"/>
      <c r="GF207" s="50"/>
      <c r="GG207" s="50"/>
      <c r="GH207" s="50"/>
      <c r="GI207" s="50"/>
      <c r="GJ207" s="50"/>
      <c r="GK207" s="50"/>
      <c r="GL207" s="50"/>
      <c r="GM207" s="50"/>
      <c r="GN207" s="50"/>
      <c r="GO207" s="50"/>
      <c r="GP207" s="50"/>
      <c r="GQ207" s="50"/>
      <c r="GR207" s="50"/>
      <c r="GS207" s="50"/>
      <c r="GT207" s="50"/>
      <c r="GU207" s="50"/>
      <c r="GV207" s="50"/>
      <c r="GW207" s="50"/>
      <c r="GX207" s="50"/>
      <c r="GY207" s="50"/>
      <c r="GZ207" s="50"/>
      <c r="HA207" s="50"/>
      <c r="HB207" s="50"/>
      <c r="HC207" s="50"/>
      <c r="HD207" s="50"/>
      <c r="HE207" s="50"/>
      <c r="HF207" s="50"/>
      <c r="HG207" s="50"/>
      <c r="HH207" s="50"/>
      <c r="HI207" s="50"/>
      <c r="HJ207" s="50"/>
      <c r="HK207" s="50"/>
      <c r="HL207" s="50"/>
      <c r="HM207" s="50"/>
      <c r="HN207" s="50"/>
      <c r="HO207" s="50"/>
    </row>
    <row r="208" spans="1:223" ht="25.5" x14ac:dyDescent="0.2">
      <c r="B208" s="101" t="s">
        <v>237</v>
      </c>
      <c r="C208" s="113">
        <v>174210104.33000001</v>
      </c>
      <c r="D208" s="113">
        <v>161911847</v>
      </c>
      <c r="E208" s="114"/>
    </row>
    <row r="209" spans="2:6" ht="13.5" thickBot="1" x14ac:dyDescent="0.25">
      <c r="B209" s="115" t="s">
        <v>20</v>
      </c>
      <c r="C209" s="132">
        <f>SUM(C208:C208)</f>
        <v>174210104.33000001</v>
      </c>
      <c r="D209" s="132">
        <f>SUM(D208:D208)</f>
        <v>161911847</v>
      </c>
      <c r="E209" s="46"/>
    </row>
    <row r="210" spans="2:6" ht="13.5" thickTop="1" x14ac:dyDescent="0.2">
      <c r="B210" s="7"/>
      <c r="C210" s="116"/>
      <c r="D210" s="46"/>
      <c r="E210" s="46"/>
    </row>
    <row r="211" spans="2:6" x14ac:dyDescent="0.2">
      <c r="B211" s="7"/>
      <c r="C211" s="116"/>
      <c r="D211" s="46"/>
      <c r="E211" s="46"/>
    </row>
    <row r="212" spans="2:6" x14ac:dyDescent="0.2">
      <c r="B212" s="7"/>
      <c r="C212" s="116"/>
      <c r="D212" s="46"/>
      <c r="E212" s="46"/>
    </row>
    <row r="213" spans="2:6" x14ac:dyDescent="0.2">
      <c r="B213" s="108" t="s">
        <v>238</v>
      </c>
      <c r="C213" s="116"/>
      <c r="D213" s="46"/>
      <c r="E213" s="46"/>
    </row>
    <row r="214" spans="2:6" x14ac:dyDescent="0.2">
      <c r="B214" s="57" t="s">
        <v>239</v>
      </c>
      <c r="C214" s="74">
        <v>120866.67</v>
      </c>
      <c r="D214" s="74">
        <v>0</v>
      </c>
      <c r="E214" s="9"/>
    </row>
    <row r="215" spans="2:6" x14ac:dyDescent="0.2">
      <c r="B215" s="112" t="s">
        <v>223</v>
      </c>
      <c r="C215" s="116"/>
      <c r="D215" s="46"/>
      <c r="E215" s="46"/>
    </row>
    <row r="216" spans="2:6" ht="15" customHeight="1" thickBot="1" x14ac:dyDescent="0.25">
      <c r="B216" s="115" t="s">
        <v>20</v>
      </c>
      <c r="C216" s="61">
        <v>120866.67</v>
      </c>
      <c r="D216" s="61">
        <v>0</v>
      </c>
      <c r="E216" s="9"/>
    </row>
    <row r="217" spans="2:6" ht="13.5" thickTop="1" x14ac:dyDescent="0.2">
      <c r="B217" s="7"/>
      <c r="C217" s="116"/>
      <c r="D217" s="46"/>
      <c r="E217" s="46"/>
    </row>
    <row r="218" spans="2:6" ht="12.75" customHeight="1" x14ac:dyDescent="0.2">
      <c r="B218" s="91"/>
      <c r="C218" s="95"/>
      <c r="D218" s="95"/>
    </row>
    <row r="219" spans="2:6" x14ac:dyDescent="0.2">
      <c r="B219" s="108" t="s">
        <v>241</v>
      </c>
      <c r="C219" s="117"/>
      <c r="D219" s="117"/>
    </row>
    <row r="220" spans="2:6" ht="15.75" customHeight="1" x14ac:dyDescent="0.2">
      <c r="B220" s="11" t="s">
        <v>204</v>
      </c>
      <c r="C220" s="32"/>
      <c r="D220" s="32"/>
    </row>
    <row r="221" spans="2:6" x14ac:dyDescent="0.2">
      <c r="B221" s="38" t="s">
        <v>167</v>
      </c>
    </row>
    <row r="222" spans="2:6" x14ac:dyDescent="0.2">
      <c r="B222" s="108" t="s">
        <v>123</v>
      </c>
      <c r="C222" s="15">
        <v>2024</v>
      </c>
      <c r="D222" s="15">
        <v>2023</v>
      </c>
    </row>
    <row r="223" spans="2:6" x14ac:dyDescent="0.2">
      <c r="B223" s="101" t="s">
        <v>48</v>
      </c>
      <c r="C223" s="9">
        <v>19744274.890000001</v>
      </c>
      <c r="D223" s="9">
        <v>20407048.23</v>
      </c>
      <c r="E223" s="9"/>
    </row>
    <row r="224" spans="2:6" x14ac:dyDescent="0.2">
      <c r="B224" s="101" t="s">
        <v>142</v>
      </c>
      <c r="C224" s="9">
        <v>7689000</v>
      </c>
      <c r="D224" s="9">
        <v>3996000</v>
      </c>
      <c r="E224" s="9"/>
      <c r="F224" s="50"/>
    </row>
    <row r="225" spans="2:6" x14ac:dyDescent="0.2">
      <c r="B225" s="101" t="s">
        <v>139</v>
      </c>
      <c r="C225" s="9">
        <v>1075333.33</v>
      </c>
      <c r="D225" s="9">
        <v>1257760</v>
      </c>
      <c r="E225" s="9"/>
      <c r="F225" s="50"/>
    </row>
    <row r="226" spans="2:6" x14ac:dyDescent="0.2">
      <c r="B226" s="101" t="s">
        <v>138</v>
      </c>
      <c r="C226" s="9">
        <v>320000</v>
      </c>
      <c r="D226" s="9">
        <v>98000</v>
      </c>
      <c r="E226" s="9"/>
      <c r="F226" s="9"/>
    </row>
    <row r="227" spans="2:6" x14ac:dyDescent="0.2">
      <c r="B227" s="101" t="s">
        <v>191</v>
      </c>
      <c r="C227" s="9">
        <v>0</v>
      </c>
      <c r="D227" s="9"/>
      <c r="E227" s="9"/>
      <c r="F227" s="9"/>
    </row>
    <row r="228" spans="2:6" x14ac:dyDescent="0.2">
      <c r="B228" s="101" t="s">
        <v>141</v>
      </c>
      <c r="C228" s="9">
        <v>230156.3</v>
      </c>
      <c r="D228" s="9">
        <v>609782.35</v>
      </c>
      <c r="E228" s="9"/>
      <c r="F228" s="9"/>
    </row>
    <row r="229" spans="2:6" x14ac:dyDescent="0.2">
      <c r="B229" s="101" t="s">
        <v>46</v>
      </c>
      <c r="C229" s="9">
        <v>1004500</v>
      </c>
      <c r="D229" s="9">
        <v>1029133.33</v>
      </c>
      <c r="E229" s="9"/>
      <c r="F229" s="9"/>
    </row>
    <row r="230" spans="2:6" x14ac:dyDescent="0.2">
      <c r="B230" s="101" t="s">
        <v>140</v>
      </c>
      <c r="C230" s="9">
        <v>3574086.11</v>
      </c>
      <c r="D230" s="9">
        <v>2887237.53</v>
      </c>
      <c r="E230" s="9"/>
      <c r="F230" s="9"/>
    </row>
    <row r="231" spans="2:6" x14ac:dyDescent="0.2">
      <c r="B231" s="101" t="s">
        <v>47</v>
      </c>
      <c r="C231" s="17">
        <v>846500</v>
      </c>
      <c r="D231" s="17">
        <v>814500</v>
      </c>
      <c r="E231" s="9"/>
      <c r="F231" s="9"/>
    </row>
    <row r="232" spans="2:6" x14ac:dyDescent="0.2">
      <c r="B232" s="101" t="s">
        <v>186</v>
      </c>
      <c r="C232" s="17">
        <v>2046698.68</v>
      </c>
      <c r="D232" s="17">
        <v>1828875.51</v>
      </c>
      <c r="E232" s="9"/>
      <c r="F232" s="17"/>
    </row>
    <row r="233" spans="2:6" x14ac:dyDescent="0.2">
      <c r="B233" s="101" t="s">
        <v>119</v>
      </c>
      <c r="C233" s="17">
        <v>2023849.41</v>
      </c>
      <c r="D233" s="17">
        <v>1789058.1</v>
      </c>
      <c r="E233" s="9"/>
      <c r="F233" s="17"/>
    </row>
    <row r="234" spans="2:6" x14ac:dyDescent="0.2">
      <c r="B234" s="101" t="s">
        <v>187</v>
      </c>
      <c r="C234" s="17">
        <v>271061.03999999998</v>
      </c>
      <c r="D234" s="17">
        <v>242144.37</v>
      </c>
      <c r="E234" s="9"/>
      <c r="F234" s="17"/>
    </row>
    <row r="235" spans="2:6" ht="13.5" thickBot="1" x14ac:dyDescent="0.25">
      <c r="B235" s="5" t="s">
        <v>20</v>
      </c>
      <c r="C235" s="6">
        <f>SUM(C223:C234)</f>
        <v>38825459.759999998</v>
      </c>
      <c r="D235" s="6">
        <f>SUM(D223:D234)</f>
        <v>34959539.420000002</v>
      </c>
      <c r="E235" s="46"/>
      <c r="F235" s="118"/>
    </row>
    <row r="236" spans="2:6" ht="13.5" thickTop="1" x14ac:dyDescent="0.2">
      <c r="B236" s="7"/>
      <c r="C236" s="8"/>
      <c r="D236" s="9"/>
      <c r="E236" s="46"/>
      <c r="F236" s="50"/>
    </row>
    <row r="237" spans="2:6" x14ac:dyDescent="0.2">
      <c r="B237" s="7"/>
      <c r="C237" s="10"/>
      <c r="D237" s="10"/>
    </row>
    <row r="238" spans="2:6" x14ac:dyDescent="0.2">
      <c r="B238" s="14" t="s">
        <v>242</v>
      </c>
      <c r="C238" s="10"/>
      <c r="D238" s="10"/>
    </row>
    <row r="239" spans="2:6" x14ac:dyDescent="0.2">
      <c r="B239" s="14" t="s">
        <v>122</v>
      </c>
      <c r="C239" s="10"/>
      <c r="D239" s="10"/>
    </row>
    <row r="240" spans="2:6" ht="12.75" customHeight="1" x14ac:dyDescent="0.2">
      <c r="B240" s="11" t="s">
        <v>90</v>
      </c>
      <c r="C240" s="12"/>
      <c r="D240" s="13"/>
    </row>
    <row r="241" spans="2:5" ht="12.75" customHeight="1" x14ac:dyDescent="0.2">
      <c r="B241" s="14" t="s">
        <v>167</v>
      </c>
      <c r="C241" s="15">
        <v>2024</v>
      </c>
      <c r="D241" s="15">
        <v>2023</v>
      </c>
    </row>
    <row r="242" spans="2:5" x14ac:dyDescent="0.2">
      <c r="B242" s="16" t="s">
        <v>49</v>
      </c>
      <c r="C242" s="17">
        <v>69017900.019999996</v>
      </c>
      <c r="D242" s="17">
        <v>66419400</v>
      </c>
      <c r="E242" s="9"/>
    </row>
    <row r="243" spans="2:5" x14ac:dyDescent="0.2">
      <c r="B243" s="16" t="s">
        <v>232</v>
      </c>
      <c r="C243" s="17">
        <v>1933344</v>
      </c>
      <c r="D243" s="17"/>
      <c r="E243" s="9"/>
    </row>
    <row r="244" spans="2:5" ht="13.5" thickBot="1" x14ac:dyDescent="0.25">
      <c r="B244" s="7" t="s">
        <v>30</v>
      </c>
      <c r="C244" s="6">
        <f>SUM(C242:C243)</f>
        <v>70951244.019999996</v>
      </c>
      <c r="D244" s="6">
        <f>SUM(D242)</f>
        <v>66419400</v>
      </c>
      <c r="E244" s="9"/>
    </row>
    <row r="245" spans="2:5" ht="13.5" thickTop="1" x14ac:dyDescent="0.2">
      <c r="B245" s="7"/>
      <c r="C245" s="10"/>
      <c r="D245" s="10"/>
      <c r="E245" s="46"/>
    </row>
    <row r="246" spans="2:5" x14ac:dyDescent="0.2">
      <c r="B246" s="7"/>
      <c r="C246" s="10"/>
      <c r="D246" s="10" t="s">
        <v>3</v>
      </c>
    </row>
    <row r="247" spans="2:5" x14ac:dyDescent="0.2">
      <c r="B247" s="7"/>
      <c r="C247" s="10"/>
      <c r="D247" s="10"/>
    </row>
    <row r="248" spans="2:5" x14ac:dyDescent="0.2">
      <c r="B248" s="91" t="s">
        <v>243</v>
      </c>
      <c r="C248" s="10"/>
      <c r="D248" s="10"/>
    </row>
    <row r="249" spans="2:5" ht="50.25" customHeight="1" x14ac:dyDescent="0.2">
      <c r="B249" s="229" t="s">
        <v>100</v>
      </c>
      <c r="C249" s="229"/>
      <c r="D249" s="229"/>
    </row>
    <row r="250" spans="2:5" x14ac:dyDescent="0.2">
      <c r="B250" s="38" t="s">
        <v>167</v>
      </c>
      <c r="C250" s="15">
        <v>2024</v>
      </c>
      <c r="D250" s="15">
        <v>2023</v>
      </c>
    </row>
    <row r="251" spans="2:5" x14ac:dyDescent="0.2">
      <c r="B251" s="101" t="s">
        <v>70</v>
      </c>
      <c r="C251" s="9">
        <v>184678.02</v>
      </c>
      <c r="D251" s="9">
        <v>215882.12</v>
      </c>
      <c r="E251" s="9"/>
    </row>
    <row r="252" spans="2:5" x14ac:dyDescent="0.2">
      <c r="B252" s="101" t="s">
        <v>99</v>
      </c>
      <c r="C252" s="9">
        <v>55950</v>
      </c>
      <c r="D252" s="9">
        <v>29305.3</v>
      </c>
      <c r="E252" s="9"/>
    </row>
    <row r="253" spans="2:5" x14ac:dyDescent="0.2">
      <c r="B253" s="101" t="s">
        <v>113</v>
      </c>
      <c r="C253" s="9">
        <v>366.3</v>
      </c>
      <c r="D253" s="9">
        <v>123.9</v>
      </c>
      <c r="E253" s="9"/>
    </row>
    <row r="254" spans="2:5" x14ac:dyDescent="0.2">
      <c r="B254" s="101" t="s">
        <v>143</v>
      </c>
      <c r="C254" s="9">
        <v>3870.41</v>
      </c>
      <c r="D254" s="9">
        <v>3536.46</v>
      </c>
      <c r="E254" s="9"/>
    </row>
    <row r="255" spans="2:5" x14ac:dyDescent="0.2">
      <c r="B255" s="101" t="s">
        <v>93</v>
      </c>
      <c r="C255" s="9">
        <v>0</v>
      </c>
      <c r="D255" s="9">
        <v>0</v>
      </c>
      <c r="E255" s="9"/>
    </row>
    <row r="256" spans="2:5" ht="12.75" customHeight="1" x14ac:dyDescent="0.2">
      <c r="B256" s="101" t="s">
        <v>24</v>
      </c>
      <c r="C256" s="9">
        <v>47281.99</v>
      </c>
      <c r="D256" s="9">
        <v>33602.410000000003</v>
      </c>
      <c r="E256" s="9"/>
    </row>
    <row r="257" spans="2:5" x14ac:dyDescent="0.2">
      <c r="B257" s="101" t="s">
        <v>71</v>
      </c>
      <c r="C257" s="9">
        <v>152758.5</v>
      </c>
      <c r="D257" s="9">
        <v>100217.61</v>
      </c>
      <c r="E257" s="9"/>
    </row>
    <row r="258" spans="2:5" x14ac:dyDescent="0.2">
      <c r="B258" s="101" t="s">
        <v>19</v>
      </c>
      <c r="C258" s="9">
        <v>0</v>
      </c>
      <c r="D258" s="9">
        <v>1485.56</v>
      </c>
      <c r="E258" s="9"/>
    </row>
    <row r="259" spans="2:5" x14ac:dyDescent="0.2">
      <c r="B259" s="101" t="s">
        <v>224</v>
      </c>
      <c r="C259" s="9">
        <v>3936.89</v>
      </c>
      <c r="D259" s="9">
        <v>0</v>
      </c>
      <c r="E259" s="9"/>
    </row>
    <row r="260" spans="2:5" x14ac:dyDescent="0.2">
      <c r="B260" s="50" t="s">
        <v>25</v>
      </c>
      <c r="C260" s="9">
        <v>14575</v>
      </c>
      <c r="D260" s="9">
        <v>3100</v>
      </c>
      <c r="E260" s="9"/>
    </row>
    <row r="261" spans="2:5" x14ac:dyDescent="0.2">
      <c r="B261" s="50" t="s">
        <v>144</v>
      </c>
      <c r="C261" s="9">
        <v>2369</v>
      </c>
      <c r="D261" s="9">
        <v>10000</v>
      </c>
      <c r="E261" s="9"/>
    </row>
    <row r="262" spans="2:5" x14ac:dyDescent="0.2">
      <c r="B262" s="50" t="s">
        <v>59</v>
      </c>
      <c r="C262" s="9">
        <v>0</v>
      </c>
      <c r="D262" s="9">
        <v>750</v>
      </c>
      <c r="E262" s="9"/>
    </row>
    <row r="263" spans="2:5" x14ac:dyDescent="0.2">
      <c r="B263" s="50" t="s">
        <v>18</v>
      </c>
      <c r="C263" s="9">
        <v>23671.17</v>
      </c>
      <c r="D263" s="9">
        <v>12028.09</v>
      </c>
      <c r="E263" s="9"/>
    </row>
    <row r="264" spans="2:5" x14ac:dyDescent="0.2">
      <c r="B264" s="50" t="s">
        <v>145</v>
      </c>
      <c r="C264" s="9">
        <v>2305</v>
      </c>
      <c r="D264" s="9">
        <v>1060.52</v>
      </c>
      <c r="E264" s="9"/>
    </row>
    <row r="265" spans="2:5" x14ac:dyDescent="0.2">
      <c r="B265" s="50" t="s">
        <v>26</v>
      </c>
      <c r="C265" s="9">
        <v>5856.99</v>
      </c>
      <c r="D265" s="9">
        <v>3298.51</v>
      </c>
      <c r="E265" s="9"/>
    </row>
    <row r="266" spans="2:5" x14ac:dyDescent="0.2">
      <c r="B266" s="50" t="s">
        <v>146</v>
      </c>
      <c r="C266" s="9">
        <v>0</v>
      </c>
      <c r="D266" s="9">
        <v>369.9</v>
      </c>
      <c r="E266" s="9"/>
    </row>
    <row r="267" spans="2:5" x14ac:dyDescent="0.2">
      <c r="B267" s="50" t="s">
        <v>61</v>
      </c>
      <c r="C267" s="9">
        <v>12329.36</v>
      </c>
      <c r="D267" s="9">
        <v>20824.400000000001</v>
      </c>
      <c r="E267" s="9"/>
    </row>
    <row r="268" spans="2:5" x14ac:dyDescent="0.2">
      <c r="B268" s="50" t="s">
        <v>149</v>
      </c>
      <c r="C268" s="9">
        <v>631.29999999999995</v>
      </c>
      <c r="D268" s="9">
        <v>202.59</v>
      </c>
      <c r="E268" s="9"/>
    </row>
    <row r="269" spans="2:5" x14ac:dyDescent="0.2">
      <c r="B269" s="50" t="s">
        <v>152</v>
      </c>
      <c r="C269" s="9">
        <v>1800000</v>
      </c>
      <c r="D269" s="9">
        <v>1800000</v>
      </c>
      <c r="E269" s="9"/>
    </row>
    <row r="270" spans="2:5" x14ac:dyDescent="0.2">
      <c r="B270" s="101" t="s">
        <v>60</v>
      </c>
      <c r="C270" s="119">
        <v>1500</v>
      </c>
      <c r="D270" s="119">
        <v>6000</v>
      </c>
      <c r="E270" s="9"/>
    </row>
    <row r="271" spans="2:5" x14ac:dyDescent="0.2">
      <c r="B271" s="101" t="s">
        <v>147</v>
      </c>
      <c r="C271" s="119">
        <v>0</v>
      </c>
      <c r="D271" s="119">
        <v>245</v>
      </c>
      <c r="E271" s="9"/>
    </row>
    <row r="272" spans="2:5" x14ac:dyDescent="0.2">
      <c r="B272" s="101" t="s">
        <v>102</v>
      </c>
      <c r="C272" s="119">
        <v>9588.42</v>
      </c>
      <c r="D272" s="119">
        <v>1799.42</v>
      </c>
      <c r="E272" s="9"/>
    </row>
    <row r="273" spans="2:6" x14ac:dyDescent="0.2">
      <c r="B273" s="101" t="s">
        <v>27</v>
      </c>
      <c r="C273" s="9">
        <v>17717.96</v>
      </c>
      <c r="D273" s="9">
        <v>22396.66</v>
      </c>
      <c r="E273" s="9"/>
    </row>
    <row r="274" spans="2:6" x14ac:dyDescent="0.2">
      <c r="B274" s="50" t="s">
        <v>28</v>
      </c>
      <c r="C274" s="9">
        <v>110192.321</v>
      </c>
      <c r="D274" s="9">
        <v>64905.93</v>
      </c>
      <c r="E274" s="9"/>
    </row>
    <row r="275" spans="2:6" x14ac:dyDescent="0.2">
      <c r="B275" s="50" t="s">
        <v>72</v>
      </c>
      <c r="C275" s="9">
        <v>47400</v>
      </c>
      <c r="D275" s="9">
        <v>1729.2</v>
      </c>
      <c r="E275" s="9"/>
    </row>
    <row r="276" spans="2:6" x14ac:dyDescent="0.2">
      <c r="B276" s="50" t="s">
        <v>148</v>
      </c>
      <c r="C276" s="9">
        <v>1017.34</v>
      </c>
      <c r="D276" s="9">
        <v>3472.99</v>
      </c>
      <c r="E276" s="9"/>
    </row>
    <row r="277" spans="2:6" x14ac:dyDescent="0.2">
      <c r="B277" s="50" t="s">
        <v>32</v>
      </c>
      <c r="C277" s="9">
        <v>52255.44</v>
      </c>
      <c r="D277" s="9">
        <v>27173.88</v>
      </c>
      <c r="E277" s="9"/>
    </row>
    <row r="278" spans="2:6" x14ac:dyDescent="0.2">
      <c r="B278" s="50" t="s">
        <v>150</v>
      </c>
      <c r="C278" s="9">
        <v>669.06</v>
      </c>
      <c r="D278" s="9">
        <v>0</v>
      </c>
      <c r="E278" s="9"/>
    </row>
    <row r="279" spans="2:6" x14ac:dyDescent="0.2">
      <c r="B279" s="50" t="s">
        <v>29</v>
      </c>
      <c r="C279" s="9">
        <v>0</v>
      </c>
      <c r="D279" s="9">
        <f>710.66</f>
        <v>710.66</v>
      </c>
      <c r="E279" s="9"/>
    </row>
    <row r="280" spans="2:6" x14ac:dyDescent="0.2">
      <c r="B280" s="50" t="s">
        <v>37</v>
      </c>
      <c r="C280" s="9">
        <v>64612.54</v>
      </c>
      <c r="D280" s="9">
        <v>12272.05</v>
      </c>
      <c r="E280" s="9"/>
    </row>
    <row r="281" spans="2:6" x14ac:dyDescent="0.2">
      <c r="B281" s="50" t="s">
        <v>101</v>
      </c>
      <c r="C281" s="9">
        <v>3422</v>
      </c>
      <c r="D281" s="9">
        <v>0</v>
      </c>
      <c r="E281" s="9"/>
    </row>
    <row r="282" spans="2:6" x14ac:dyDescent="0.2">
      <c r="B282" s="50" t="s">
        <v>225</v>
      </c>
      <c r="C282" s="9">
        <v>15480.89</v>
      </c>
      <c r="D282" s="9">
        <v>0</v>
      </c>
      <c r="E282" s="9"/>
    </row>
    <row r="283" spans="2:6" x14ac:dyDescent="0.2">
      <c r="B283" s="50" t="s">
        <v>151</v>
      </c>
      <c r="C283" s="9">
        <v>2354.1</v>
      </c>
      <c r="D283" s="9">
        <v>311.99</v>
      </c>
      <c r="E283" s="9"/>
    </row>
    <row r="284" spans="2:6" x14ac:dyDescent="0.2">
      <c r="B284" s="50" t="s">
        <v>150</v>
      </c>
      <c r="C284" s="9">
        <v>12975.89</v>
      </c>
      <c r="D284" s="9">
        <f>84370+318.6</f>
        <v>84688.6</v>
      </c>
      <c r="E284" s="9"/>
    </row>
    <row r="285" spans="2:6" ht="16.5" customHeight="1" thickBot="1" x14ac:dyDescent="0.3">
      <c r="B285" s="7" t="s">
        <v>20</v>
      </c>
      <c r="C285" s="107">
        <f>SUM(C251:C284)</f>
        <v>2649765.8909999998</v>
      </c>
      <c r="D285" s="107">
        <f>SUM(D251:D284)</f>
        <v>2461493.7500000009</v>
      </c>
      <c r="E285" s="46"/>
      <c r="F285" s="120"/>
    </row>
    <row r="286" spans="2:6" ht="13.5" thickTop="1" x14ac:dyDescent="0.2">
      <c r="B286" s="7"/>
      <c r="C286" s="10"/>
      <c r="D286" s="10"/>
      <c r="E286" s="46"/>
    </row>
    <row r="287" spans="2:6" x14ac:dyDescent="0.2">
      <c r="B287" s="7"/>
      <c r="C287" s="10"/>
      <c r="D287" s="10"/>
      <c r="E287" s="9"/>
    </row>
    <row r="288" spans="2:6" x14ac:dyDescent="0.2">
      <c r="B288" s="7"/>
      <c r="C288" s="10"/>
      <c r="D288" s="10"/>
    </row>
    <row r="289" spans="2:5" x14ac:dyDescent="0.2">
      <c r="B289" s="121" t="s">
        <v>244</v>
      </c>
      <c r="C289" s="10"/>
      <c r="D289" s="10"/>
    </row>
    <row r="290" spans="2:5" x14ac:dyDescent="0.2">
      <c r="B290" s="122" t="s">
        <v>226</v>
      </c>
      <c r="C290" s="10"/>
      <c r="D290" s="10"/>
    </row>
    <row r="291" spans="2:5" x14ac:dyDescent="0.2">
      <c r="B291" s="112" t="s">
        <v>125</v>
      </c>
      <c r="C291" s="13"/>
      <c r="D291" s="13"/>
    </row>
    <row r="292" spans="2:5" ht="15.75" customHeight="1" x14ac:dyDescent="0.2">
      <c r="B292" s="122" t="s">
        <v>167</v>
      </c>
      <c r="C292" s="137">
        <v>2024</v>
      </c>
      <c r="D292" s="137">
        <v>2023</v>
      </c>
    </row>
    <row r="293" spans="2:5" ht="15.75" customHeight="1" x14ac:dyDescent="0.2">
      <c r="B293" s="82" t="s">
        <v>183</v>
      </c>
      <c r="C293" s="152">
        <v>221856.39</v>
      </c>
      <c r="D293" s="113">
        <v>350678.87</v>
      </c>
    </row>
    <row r="294" spans="2:5" ht="15.75" customHeight="1" x14ac:dyDescent="0.2">
      <c r="B294" s="82" t="s">
        <v>182</v>
      </c>
      <c r="C294" s="152">
        <v>860322.64</v>
      </c>
      <c r="D294" s="113">
        <v>620586.86</v>
      </c>
    </row>
    <row r="295" spans="2:5" ht="15.75" customHeight="1" x14ac:dyDescent="0.2">
      <c r="B295" s="82" t="s">
        <v>184</v>
      </c>
      <c r="C295" s="152">
        <v>574608.30000000005</v>
      </c>
      <c r="D295" s="113">
        <v>840975.88</v>
      </c>
    </row>
    <row r="296" spans="2:5" ht="15.75" customHeight="1" x14ac:dyDescent="0.2">
      <c r="B296" s="83" t="s">
        <v>185</v>
      </c>
      <c r="C296" s="152">
        <v>85549.8</v>
      </c>
      <c r="D296" s="113">
        <v>118822.36</v>
      </c>
    </row>
    <row r="297" spans="2:5" ht="15.75" thickBot="1" x14ac:dyDescent="0.3">
      <c r="B297" s="7" t="s">
        <v>20</v>
      </c>
      <c r="C297" s="123">
        <f>SUM(C293:C296)</f>
        <v>1742337.1300000001</v>
      </c>
      <c r="D297" s="123">
        <f>SUM(D293:D296)</f>
        <v>1931063.97</v>
      </c>
      <c r="E297" s="46"/>
    </row>
    <row r="298" spans="2:5" ht="15.75" thickTop="1" x14ac:dyDescent="0.25">
      <c r="B298" s="7"/>
      <c r="C298" s="130"/>
      <c r="D298" s="130"/>
      <c r="E298" s="46"/>
    </row>
    <row r="299" spans="2:5" x14ac:dyDescent="0.2">
      <c r="B299" s="7"/>
      <c r="C299" s="10"/>
      <c r="D299" s="10"/>
      <c r="E299" s="39"/>
    </row>
    <row r="300" spans="2:5" x14ac:dyDescent="0.2">
      <c r="B300" s="7"/>
      <c r="C300" s="10"/>
      <c r="D300" s="10"/>
    </row>
    <row r="301" spans="2:5" x14ac:dyDescent="0.2">
      <c r="B301" s="124" t="s">
        <v>245</v>
      </c>
      <c r="C301" s="10"/>
      <c r="D301" s="10"/>
    </row>
    <row r="302" spans="2:5" ht="25.5" x14ac:dyDescent="0.2">
      <c r="B302" s="93" t="s">
        <v>205</v>
      </c>
      <c r="D302" s="10"/>
    </row>
    <row r="303" spans="2:5" ht="17.25" customHeight="1" x14ac:dyDescent="0.2">
      <c r="B303" s="38" t="s">
        <v>167</v>
      </c>
      <c r="C303" s="15">
        <v>2024</v>
      </c>
      <c r="D303" s="15">
        <v>2023</v>
      </c>
      <c r="E303" s="99"/>
    </row>
    <row r="304" spans="2:5" x14ac:dyDescent="0.2">
      <c r="B304" s="125" t="s">
        <v>73</v>
      </c>
      <c r="C304" s="119">
        <f>684562.06+132779.4+682961.21+8997.6+13898</f>
        <v>1523198.27</v>
      </c>
      <c r="D304" s="119">
        <f>1388693.33</f>
        <v>1388693.33</v>
      </c>
      <c r="E304" s="119"/>
    </row>
    <row r="305" spans="1:5" x14ac:dyDescent="0.2">
      <c r="B305" s="101" t="s">
        <v>74</v>
      </c>
      <c r="C305" s="119">
        <v>1546067.59</v>
      </c>
      <c r="D305" s="119">
        <f>120000.9+414151.76</f>
        <v>534152.66</v>
      </c>
      <c r="E305" s="119"/>
    </row>
    <row r="306" spans="1:5" x14ac:dyDescent="0.2">
      <c r="B306" s="101" t="s">
        <v>153</v>
      </c>
      <c r="C306" s="20">
        <v>239348.86</v>
      </c>
      <c r="D306" s="119">
        <v>119770</v>
      </c>
      <c r="E306" s="119"/>
    </row>
    <row r="307" spans="1:5" x14ac:dyDescent="0.2">
      <c r="A307" s="21" t="s">
        <v>3</v>
      </c>
      <c r="B307" s="101" t="s">
        <v>31</v>
      </c>
      <c r="C307" s="119">
        <v>751463.23</v>
      </c>
      <c r="D307" s="119">
        <v>553101.22</v>
      </c>
      <c r="E307" s="119"/>
    </row>
    <row r="308" spans="1:5" x14ac:dyDescent="0.2">
      <c r="B308" s="101" t="s">
        <v>154</v>
      </c>
      <c r="C308" s="119">
        <v>648518.99</v>
      </c>
      <c r="D308" s="119">
        <v>178740.12</v>
      </c>
      <c r="E308" s="119"/>
    </row>
    <row r="309" spans="1:5" x14ac:dyDescent="0.2">
      <c r="B309" s="101" t="s">
        <v>103</v>
      </c>
      <c r="C309" s="119">
        <v>53017.88</v>
      </c>
      <c r="D309" s="119">
        <v>117942.16</v>
      </c>
      <c r="E309" s="119"/>
    </row>
    <row r="310" spans="1:5" x14ac:dyDescent="0.2">
      <c r="B310" s="101" t="s">
        <v>104</v>
      </c>
      <c r="C310" s="119">
        <v>14175.8</v>
      </c>
      <c r="D310" s="119">
        <v>10750</v>
      </c>
      <c r="E310" s="119"/>
    </row>
    <row r="311" spans="1:5" x14ac:dyDescent="0.2">
      <c r="B311" s="101" t="s">
        <v>156</v>
      </c>
      <c r="C311" s="119">
        <v>0</v>
      </c>
      <c r="D311" s="119">
        <v>34000</v>
      </c>
      <c r="E311" s="119"/>
    </row>
    <row r="312" spans="1:5" x14ac:dyDescent="0.2">
      <c r="B312" s="101" t="s">
        <v>155</v>
      </c>
      <c r="C312" s="119"/>
      <c r="D312" s="119">
        <v>11475</v>
      </c>
      <c r="E312" s="119"/>
    </row>
    <row r="313" spans="1:5" x14ac:dyDescent="0.2">
      <c r="B313" s="125" t="s">
        <v>75</v>
      </c>
      <c r="C313" s="119">
        <v>196479</v>
      </c>
      <c r="D313" s="119">
        <v>0</v>
      </c>
      <c r="E313" s="119"/>
    </row>
    <row r="314" spans="1:5" x14ac:dyDescent="0.2">
      <c r="B314" s="125" t="s">
        <v>105</v>
      </c>
      <c r="C314" s="119">
        <v>0</v>
      </c>
      <c r="D314" s="119">
        <v>0</v>
      </c>
      <c r="E314" s="119"/>
    </row>
    <row r="315" spans="1:5" x14ac:dyDescent="0.2">
      <c r="B315" s="125" t="s">
        <v>106</v>
      </c>
      <c r="C315" s="119">
        <v>129720.48</v>
      </c>
      <c r="D315" s="119">
        <v>129720.48</v>
      </c>
      <c r="E315" s="119"/>
    </row>
    <row r="316" spans="1:5" x14ac:dyDescent="0.2">
      <c r="B316" s="125" t="s">
        <v>157</v>
      </c>
      <c r="C316" s="9">
        <v>50</v>
      </c>
      <c r="D316" s="119">
        <v>154835.98000000001</v>
      </c>
      <c r="E316" s="119"/>
    </row>
    <row r="317" spans="1:5" x14ac:dyDescent="0.2">
      <c r="B317" s="125" t="s">
        <v>107</v>
      </c>
      <c r="C317" s="119">
        <v>779815.76</v>
      </c>
      <c r="D317" s="119">
        <v>0</v>
      </c>
      <c r="E317" s="119"/>
    </row>
    <row r="318" spans="1:5" x14ac:dyDescent="0.2">
      <c r="B318" s="125" t="s">
        <v>158</v>
      </c>
      <c r="C318" s="119">
        <v>0</v>
      </c>
      <c r="D318" s="119">
        <v>590</v>
      </c>
      <c r="E318" s="119"/>
    </row>
    <row r="319" spans="1:5" x14ac:dyDescent="0.2">
      <c r="B319" s="125" t="s">
        <v>108</v>
      </c>
      <c r="C319" s="119">
        <v>147354.85999999999</v>
      </c>
      <c r="D319" s="119">
        <v>119819.72</v>
      </c>
      <c r="E319" s="119"/>
    </row>
    <row r="320" spans="1:5" x14ac:dyDescent="0.2">
      <c r="B320" s="125" t="s">
        <v>126</v>
      </c>
      <c r="C320" s="119">
        <v>194632.62</v>
      </c>
      <c r="D320" s="119">
        <v>208211.76</v>
      </c>
      <c r="E320" s="119"/>
    </row>
    <row r="321" spans="1:6" x14ac:dyDescent="0.2">
      <c r="B321" s="125" t="s">
        <v>159</v>
      </c>
      <c r="C321" s="119">
        <v>0</v>
      </c>
      <c r="D321" s="119">
        <v>76000.02</v>
      </c>
      <c r="E321" s="119"/>
    </row>
    <row r="322" spans="1:6" x14ac:dyDescent="0.2">
      <c r="B322" s="101" t="s">
        <v>160</v>
      </c>
      <c r="C322" s="119">
        <v>0</v>
      </c>
      <c r="D322" s="119">
        <v>2360</v>
      </c>
      <c r="E322" s="119"/>
    </row>
    <row r="323" spans="1:6" x14ac:dyDescent="0.2">
      <c r="B323" s="101" t="s">
        <v>109</v>
      </c>
      <c r="C323" s="119">
        <v>0</v>
      </c>
      <c r="D323" s="119">
        <v>3835.48</v>
      </c>
      <c r="E323" s="119"/>
    </row>
    <row r="324" spans="1:6" x14ac:dyDescent="0.2">
      <c r="B324" s="101" t="s">
        <v>91</v>
      </c>
      <c r="C324" s="119">
        <v>218500.1</v>
      </c>
      <c r="D324" s="119">
        <v>198323.51</v>
      </c>
      <c r="E324" s="119"/>
    </row>
    <row r="325" spans="1:6" x14ac:dyDescent="0.2">
      <c r="B325" s="101" t="s">
        <v>110</v>
      </c>
      <c r="C325" s="119">
        <v>33925</v>
      </c>
      <c r="D325" s="119">
        <v>46656.02</v>
      </c>
      <c r="E325" s="119"/>
    </row>
    <row r="326" spans="1:6" x14ac:dyDescent="0.2">
      <c r="B326" s="101" t="s">
        <v>92</v>
      </c>
      <c r="C326" s="9">
        <v>28320</v>
      </c>
      <c r="D326" s="9">
        <v>94319.09</v>
      </c>
      <c r="E326" s="9"/>
    </row>
    <row r="327" spans="1:6" x14ac:dyDescent="0.2">
      <c r="B327" s="101" t="s">
        <v>62</v>
      </c>
      <c r="C327" s="9">
        <f>35493.81+8378</f>
        <v>43871.81</v>
      </c>
      <c r="D327" s="9">
        <v>30385</v>
      </c>
      <c r="E327" s="9"/>
    </row>
    <row r="328" spans="1:6" x14ac:dyDescent="0.2">
      <c r="B328" s="21" t="s">
        <v>111</v>
      </c>
      <c r="C328" s="20">
        <v>0</v>
      </c>
      <c r="D328" s="20">
        <v>149539.44</v>
      </c>
    </row>
    <row r="329" spans="1:6" x14ac:dyDescent="0.2">
      <c r="B329" s="50" t="s">
        <v>22</v>
      </c>
      <c r="C329" s="9">
        <v>0</v>
      </c>
      <c r="D329" s="9">
        <v>8850</v>
      </c>
      <c r="E329" s="9"/>
    </row>
    <row r="330" spans="1:6" x14ac:dyDescent="0.2">
      <c r="B330" s="50" t="s">
        <v>96</v>
      </c>
      <c r="C330" s="20">
        <v>550467.16</v>
      </c>
      <c r="D330" s="9">
        <v>0</v>
      </c>
      <c r="E330" s="9"/>
    </row>
    <row r="331" spans="1:6" x14ac:dyDescent="0.2">
      <c r="B331" s="50" t="s">
        <v>227</v>
      </c>
      <c r="C331" s="9">
        <v>151099</v>
      </c>
      <c r="D331" s="9">
        <v>0</v>
      </c>
      <c r="E331" s="9"/>
    </row>
    <row r="332" spans="1:6" x14ac:dyDescent="0.2">
      <c r="B332" s="50" t="s">
        <v>114</v>
      </c>
      <c r="C332" s="9">
        <v>838749.9</v>
      </c>
      <c r="D332" s="9">
        <v>509500.5</v>
      </c>
      <c r="E332" s="9"/>
    </row>
    <row r="333" spans="1:6" x14ac:dyDescent="0.2">
      <c r="B333" s="50" t="s">
        <v>228</v>
      </c>
      <c r="C333" s="9">
        <v>67000</v>
      </c>
      <c r="D333" s="9">
        <v>0</v>
      </c>
      <c r="E333" s="9"/>
    </row>
    <row r="334" spans="1:6" x14ac:dyDescent="0.2">
      <c r="B334" s="50" t="s">
        <v>63</v>
      </c>
      <c r="C334" s="9">
        <v>2314.88</v>
      </c>
      <c r="D334" s="9">
        <v>6344.29</v>
      </c>
      <c r="E334" s="9"/>
      <c r="F334" s="71"/>
    </row>
    <row r="335" spans="1:6" x14ac:dyDescent="0.2">
      <c r="B335" s="50" t="s">
        <v>76</v>
      </c>
      <c r="C335" s="9">
        <v>35000</v>
      </c>
      <c r="D335" s="9">
        <v>201544</v>
      </c>
      <c r="E335" s="9"/>
    </row>
    <row r="336" spans="1:6" x14ac:dyDescent="0.2">
      <c r="A336" s="50"/>
      <c r="B336" s="50" t="s">
        <v>23</v>
      </c>
      <c r="C336" s="119">
        <v>242692.72</v>
      </c>
      <c r="D336" s="119">
        <v>144255</v>
      </c>
      <c r="E336" s="119"/>
    </row>
    <row r="337" spans="1:5" x14ac:dyDescent="0.2">
      <c r="A337" s="50"/>
      <c r="B337" s="50" t="s">
        <v>58</v>
      </c>
      <c r="C337" s="119">
        <v>0</v>
      </c>
      <c r="D337" s="119">
        <f>107062.23+131999.55</f>
        <v>239061.77999999997</v>
      </c>
      <c r="E337" s="119"/>
    </row>
    <row r="338" spans="1:5" x14ac:dyDescent="0.2">
      <c r="B338" s="101" t="s">
        <v>180</v>
      </c>
      <c r="C338" s="17">
        <v>34412</v>
      </c>
      <c r="D338" s="17">
        <v>624319.43999999994</v>
      </c>
      <c r="E338" s="9"/>
    </row>
    <row r="339" spans="1:5" ht="13.5" thickBot="1" x14ac:dyDescent="0.25">
      <c r="B339" s="102" t="s">
        <v>20</v>
      </c>
      <c r="C339" s="6">
        <f>SUM(C304:C338)</f>
        <v>8470195.9100000001</v>
      </c>
      <c r="D339" s="6">
        <f>SUM(D304:D338)</f>
        <v>5897096</v>
      </c>
      <c r="E339" s="46"/>
    </row>
    <row r="340" spans="1:5" ht="13.5" thickTop="1" x14ac:dyDescent="0.2">
      <c r="B340" s="7"/>
      <c r="C340" s="10"/>
      <c r="D340" s="10"/>
      <c r="E340" s="46"/>
    </row>
    <row r="341" spans="1:5" x14ac:dyDescent="0.2">
      <c r="B341" s="101"/>
      <c r="C341" s="113"/>
      <c r="D341" s="113"/>
      <c r="E341" s="9"/>
    </row>
    <row r="342" spans="1:5" x14ac:dyDescent="0.2">
      <c r="B342" s="102" t="s">
        <v>246</v>
      </c>
      <c r="C342" s="13"/>
      <c r="D342" s="13"/>
      <c r="E342" s="9"/>
    </row>
    <row r="343" spans="1:5" ht="51" customHeight="1" x14ac:dyDescent="0.2">
      <c r="B343" s="229" t="s">
        <v>129</v>
      </c>
      <c r="C343" s="229"/>
      <c r="D343" s="229"/>
      <c r="E343" s="9"/>
    </row>
    <row r="344" spans="1:5" x14ac:dyDescent="0.2">
      <c r="B344" s="38" t="s">
        <v>167</v>
      </c>
      <c r="C344" s="137">
        <v>2024</v>
      </c>
      <c r="D344" s="137">
        <v>2023</v>
      </c>
      <c r="E344" s="126"/>
    </row>
    <row r="345" spans="1:5" ht="20.25" customHeight="1" x14ac:dyDescent="0.2">
      <c r="B345" s="101" t="s">
        <v>169</v>
      </c>
      <c r="C345" s="152">
        <v>9285.65</v>
      </c>
      <c r="D345" s="113">
        <v>6028.11</v>
      </c>
      <c r="E345" s="9"/>
    </row>
    <row r="346" spans="1:5" x14ac:dyDescent="0.2">
      <c r="B346" s="57" t="s">
        <v>170</v>
      </c>
      <c r="C346" s="152">
        <v>1050</v>
      </c>
      <c r="D346" s="113">
        <v>87758.13</v>
      </c>
      <c r="E346" s="46"/>
    </row>
    <row r="347" spans="1:5" ht="16.5" customHeight="1" thickBot="1" x14ac:dyDescent="0.25">
      <c r="B347" s="101"/>
      <c r="C347" s="127">
        <f>SUM(C345:C346)</f>
        <v>10335.65</v>
      </c>
      <c r="D347" s="127">
        <f>SUM(D345:D346)</f>
        <v>93786.240000000005</v>
      </c>
      <c r="E347" s="9"/>
    </row>
    <row r="348" spans="1:5" ht="13.5" thickTop="1" x14ac:dyDescent="0.2">
      <c r="B348" s="7"/>
      <c r="C348" s="10"/>
      <c r="D348" s="10"/>
      <c r="E348" s="9"/>
    </row>
    <row r="351" spans="1:5" x14ac:dyDescent="0.2">
      <c r="B351" s="102" t="s">
        <v>247</v>
      </c>
    </row>
    <row r="352" spans="1:5" x14ac:dyDescent="0.2">
      <c r="B352" s="21" t="s">
        <v>233</v>
      </c>
    </row>
    <row r="353" spans="1:217" x14ac:dyDescent="0.2">
      <c r="B353" s="21" t="s">
        <v>234</v>
      </c>
    </row>
    <row r="354" spans="1:217" x14ac:dyDescent="0.2">
      <c r="B354" s="21" t="s">
        <v>235</v>
      </c>
    </row>
    <row r="355" spans="1:217" ht="12.75" customHeight="1" x14ac:dyDescent="0.2"/>
    <row r="356" spans="1:217" ht="12.75" customHeight="1" x14ac:dyDescent="0.2">
      <c r="B356" s="50"/>
    </row>
    <row r="357" spans="1:217" x14ac:dyDescent="0.2">
      <c r="C357" s="9"/>
      <c r="D357" s="9"/>
    </row>
    <row r="358" spans="1:217" x14ac:dyDescent="0.2">
      <c r="B358" s="128"/>
    </row>
    <row r="359" spans="1:217" ht="21" customHeight="1" x14ac:dyDescent="0.2">
      <c r="B359" s="128"/>
      <c r="C359" s="129"/>
      <c r="D359" s="129"/>
    </row>
    <row r="360" spans="1:217" ht="47.25" customHeight="1" x14ac:dyDescent="0.2">
      <c r="B360" s="128"/>
      <c r="C360" s="129"/>
      <c r="D360" s="129"/>
      <c r="F360" s="50"/>
    </row>
    <row r="361" spans="1:217" x14ac:dyDescent="0.2">
      <c r="B361" s="128"/>
      <c r="C361" s="129"/>
      <c r="D361" s="129"/>
      <c r="E361" s="9"/>
      <c r="G361" s="50"/>
      <c r="H361" s="50"/>
      <c r="I361" s="50"/>
      <c r="J361" s="50"/>
      <c r="K361" s="50"/>
      <c r="L361" s="50"/>
      <c r="M361" s="50"/>
      <c r="N361" s="50"/>
      <c r="O361" s="50"/>
      <c r="P361" s="50"/>
      <c r="Q361" s="50"/>
      <c r="R361" s="50"/>
      <c r="S361" s="50"/>
      <c r="T361" s="50"/>
      <c r="U361" s="50"/>
      <c r="V361" s="50"/>
      <c r="W361" s="50"/>
      <c r="X361" s="50"/>
      <c r="Y361" s="50"/>
      <c r="Z361" s="50"/>
      <c r="AA361" s="50"/>
      <c r="AB361" s="50"/>
      <c r="AC361" s="50"/>
      <c r="AD361" s="50"/>
      <c r="AE361" s="50"/>
      <c r="AF361" s="50"/>
      <c r="AG361" s="50"/>
      <c r="AH361" s="50"/>
      <c r="AI361" s="50"/>
      <c r="AJ361" s="50"/>
      <c r="AK361" s="50"/>
      <c r="AL361" s="50"/>
      <c r="AM361" s="50"/>
      <c r="AN361" s="50"/>
      <c r="AO361" s="50"/>
      <c r="AP361" s="50"/>
      <c r="AQ361" s="50"/>
      <c r="AR361" s="50"/>
      <c r="AS361" s="50"/>
      <c r="AT361" s="50"/>
      <c r="AU361" s="50"/>
      <c r="AV361" s="50"/>
      <c r="AW361" s="50"/>
      <c r="AX361" s="50"/>
      <c r="AY361" s="50"/>
      <c r="AZ361" s="50"/>
      <c r="BA361" s="50"/>
      <c r="BB361" s="50"/>
      <c r="BC361" s="50"/>
      <c r="BD361" s="50"/>
      <c r="BE361" s="50"/>
      <c r="BF361" s="50"/>
      <c r="BG361" s="50"/>
      <c r="BH361" s="50"/>
      <c r="BI361" s="50"/>
      <c r="BJ361" s="50"/>
      <c r="BK361" s="50"/>
      <c r="BL361" s="50"/>
      <c r="BM361" s="50"/>
      <c r="BN361" s="50"/>
      <c r="BO361" s="50"/>
      <c r="BP361" s="50"/>
      <c r="BQ361" s="50"/>
      <c r="BR361" s="50"/>
      <c r="BS361" s="50"/>
      <c r="BT361" s="50"/>
      <c r="BU361" s="50"/>
      <c r="BV361" s="50"/>
      <c r="BW361" s="50"/>
      <c r="BX361" s="50"/>
      <c r="BY361" s="50"/>
      <c r="BZ361" s="50"/>
      <c r="CA361" s="50"/>
      <c r="CB361" s="50"/>
      <c r="CC361" s="50"/>
      <c r="CD361" s="50"/>
      <c r="CE361" s="50"/>
      <c r="CF361" s="50"/>
      <c r="CG361" s="50"/>
      <c r="CH361" s="50"/>
      <c r="CI361" s="50"/>
      <c r="CJ361" s="50"/>
      <c r="CK361" s="50"/>
      <c r="CL361" s="50"/>
      <c r="CM361" s="50"/>
      <c r="CN361" s="50"/>
      <c r="CO361" s="50"/>
      <c r="CP361" s="50"/>
      <c r="CQ361" s="50"/>
      <c r="CR361" s="50"/>
      <c r="CS361" s="50"/>
      <c r="CT361" s="50"/>
      <c r="CU361" s="50"/>
      <c r="CV361" s="50"/>
      <c r="CW361" s="50"/>
      <c r="CX361" s="50"/>
      <c r="CY361" s="50"/>
      <c r="CZ361" s="50"/>
      <c r="DA361" s="50"/>
      <c r="DB361" s="50"/>
      <c r="DC361" s="50"/>
      <c r="DD361" s="50"/>
      <c r="DE361" s="50"/>
      <c r="DF361" s="50"/>
      <c r="DG361" s="50"/>
      <c r="DH361" s="50"/>
      <c r="DI361" s="50"/>
      <c r="DJ361" s="50"/>
      <c r="DK361" s="50"/>
      <c r="DL361" s="50"/>
      <c r="DM361" s="50"/>
      <c r="DN361" s="50"/>
      <c r="DO361" s="50"/>
      <c r="DP361" s="50"/>
      <c r="DQ361" s="50"/>
      <c r="DR361" s="50"/>
      <c r="DS361" s="50"/>
      <c r="DT361" s="50"/>
      <c r="DU361" s="50"/>
      <c r="DV361" s="50"/>
      <c r="DW361" s="50"/>
      <c r="DX361" s="50"/>
      <c r="DY361" s="50"/>
      <c r="DZ361" s="50"/>
      <c r="EA361" s="50"/>
      <c r="EB361" s="50"/>
      <c r="EC361" s="50"/>
      <c r="ED361" s="50"/>
      <c r="EE361" s="50"/>
      <c r="EF361" s="50"/>
      <c r="EG361" s="50"/>
      <c r="EH361" s="50"/>
      <c r="EI361" s="50"/>
      <c r="EJ361" s="50"/>
      <c r="EK361" s="50"/>
      <c r="EL361" s="50"/>
      <c r="EM361" s="50"/>
      <c r="EN361" s="50"/>
      <c r="EO361" s="50"/>
      <c r="EP361" s="50"/>
      <c r="EQ361" s="50"/>
      <c r="ER361" s="50"/>
      <c r="ES361" s="50"/>
      <c r="ET361" s="50"/>
      <c r="EU361" s="50"/>
      <c r="EV361" s="50"/>
      <c r="EW361" s="50"/>
      <c r="EX361" s="50"/>
      <c r="EY361" s="50"/>
      <c r="EZ361" s="50"/>
      <c r="FA361" s="50"/>
      <c r="FB361" s="50"/>
      <c r="FC361" s="50"/>
      <c r="FD361" s="50"/>
      <c r="FE361" s="50"/>
      <c r="FF361" s="50"/>
      <c r="FG361" s="50"/>
      <c r="FH361" s="50"/>
      <c r="FI361" s="50"/>
      <c r="FJ361" s="50"/>
      <c r="FK361" s="50"/>
      <c r="FL361" s="50"/>
      <c r="FM361" s="50"/>
      <c r="FN361" s="50"/>
      <c r="FO361" s="50"/>
      <c r="FP361" s="50"/>
      <c r="FQ361" s="50"/>
      <c r="FR361" s="50"/>
      <c r="FS361" s="50"/>
      <c r="FT361" s="50"/>
      <c r="FU361" s="50"/>
      <c r="FV361" s="50"/>
      <c r="FW361" s="50"/>
      <c r="FX361" s="50"/>
      <c r="FY361" s="50"/>
      <c r="FZ361" s="50"/>
      <c r="GA361" s="50"/>
      <c r="GB361" s="50"/>
      <c r="GC361" s="50"/>
      <c r="GD361" s="50"/>
      <c r="GE361" s="50"/>
      <c r="GF361" s="50"/>
      <c r="GG361" s="50"/>
      <c r="GH361" s="50"/>
      <c r="GI361" s="50"/>
      <c r="GJ361" s="50"/>
      <c r="GK361" s="50"/>
      <c r="GL361" s="50"/>
      <c r="GM361" s="50"/>
      <c r="GN361" s="50"/>
      <c r="GO361" s="50"/>
      <c r="GP361" s="50"/>
      <c r="GQ361" s="50"/>
      <c r="GR361" s="50"/>
      <c r="GS361" s="50"/>
      <c r="GT361" s="50"/>
      <c r="GU361" s="50"/>
      <c r="GV361" s="50"/>
      <c r="GW361" s="50"/>
      <c r="GX361" s="50"/>
      <c r="GY361" s="50"/>
      <c r="GZ361" s="50"/>
      <c r="HA361" s="50"/>
      <c r="HB361" s="50"/>
      <c r="HC361" s="50"/>
      <c r="HD361" s="50"/>
      <c r="HE361" s="50"/>
      <c r="HF361" s="50"/>
      <c r="HG361" s="50"/>
      <c r="HH361" s="50"/>
      <c r="HI361" s="50"/>
    </row>
    <row r="362" spans="1:217" x14ac:dyDescent="0.2">
      <c r="A362" s="38"/>
      <c r="B362" s="128"/>
      <c r="C362" s="129"/>
      <c r="D362" s="129"/>
    </row>
    <row r="363" spans="1:217" x14ac:dyDescent="0.2">
      <c r="B363" s="128"/>
      <c r="C363" s="129"/>
      <c r="D363" s="129"/>
    </row>
    <row r="364" spans="1:217" x14ac:dyDescent="0.2">
      <c r="B364" s="128"/>
      <c r="C364" s="129"/>
      <c r="D364" s="129"/>
    </row>
    <row r="365" spans="1:217" x14ac:dyDescent="0.2">
      <c r="B365" s="128"/>
      <c r="C365" s="129"/>
      <c r="D365" s="129"/>
    </row>
    <row r="366" spans="1:217" x14ac:dyDescent="0.2">
      <c r="A366" s="50"/>
      <c r="B366" s="128"/>
      <c r="C366" s="129"/>
      <c r="D366" s="129"/>
    </row>
    <row r="367" spans="1:217" x14ac:dyDescent="0.2">
      <c r="B367" s="128"/>
      <c r="C367" s="129"/>
      <c r="D367" s="129"/>
    </row>
    <row r="368" spans="1:217" x14ac:dyDescent="0.2">
      <c r="B368" s="128"/>
      <c r="C368" s="129"/>
      <c r="D368" s="129"/>
    </row>
    <row r="369" spans="1:222" x14ac:dyDescent="0.2">
      <c r="B369" s="128"/>
      <c r="C369" s="129"/>
      <c r="D369" s="129"/>
    </row>
    <row r="370" spans="1:222" ht="22.5" customHeight="1" x14ac:dyDescent="0.2">
      <c r="B370" s="128"/>
      <c r="C370" s="129"/>
      <c r="D370" s="129"/>
    </row>
    <row r="371" spans="1:222" ht="22.5" customHeight="1" x14ac:dyDescent="0.2">
      <c r="B371" s="128"/>
      <c r="C371" s="129"/>
      <c r="D371" s="129"/>
    </row>
    <row r="372" spans="1:222" x14ac:dyDescent="0.2">
      <c r="B372" s="128"/>
      <c r="C372" s="129"/>
      <c r="D372" s="129"/>
    </row>
    <row r="373" spans="1:222" x14ac:dyDescent="0.2">
      <c r="B373" s="128"/>
      <c r="C373" s="129"/>
      <c r="D373" s="129"/>
    </row>
    <row r="374" spans="1:222" x14ac:dyDescent="0.2">
      <c r="B374" s="128"/>
      <c r="C374" s="129"/>
      <c r="D374" s="129"/>
    </row>
    <row r="375" spans="1:222" x14ac:dyDescent="0.2">
      <c r="B375" s="128"/>
      <c r="C375" s="129"/>
      <c r="D375" s="129"/>
    </row>
    <row r="376" spans="1:222" x14ac:dyDescent="0.2">
      <c r="B376" s="128"/>
      <c r="C376" s="129"/>
      <c r="D376" s="129"/>
    </row>
    <row r="377" spans="1:222" x14ac:dyDescent="0.2">
      <c r="B377" s="128"/>
      <c r="C377" s="129"/>
      <c r="D377" s="129"/>
    </row>
    <row r="378" spans="1:222" x14ac:dyDescent="0.2">
      <c r="B378" s="128"/>
      <c r="C378" s="129"/>
      <c r="D378" s="129"/>
    </row>
    <row r="379" spans="1:222" x14ac:dyDescent="0.2">
      <c r="B379" s="128"/>
      <c r="C379" s="129"/>
      <c r="D379" s="129"/>
      <c r="F379" s="38"/>
    </row>
    <row r="380" spans="1:222" s="38" customFormat="1" x14ac:dyDescent="0.2">
      <c r="A380" s="21"/>
      <c r="B380" s="128"/>
      <c r="C380" s="129"/>
      <c r="D380" s="129"/>
      <c r="E380" s="39"/>
      <c r="F380" s="21"/>
    </row>
    <row r="381" spans="1:222" x14ac:dyDescent="0.2">
      <c r="B381" s="128"/>
      <c r="C381" s="129"/>
      <c r="D381" s="129"/>
    </row>
    <row r="382" spans="1:222" x14ac:dyDescent="0.2">
      <c r="B382" s="128"/>
      <c r="C382" s="129"/>
      <c r="D382" s="129"/>
    </row>
    <row r="383" spans="1:222" x14ac:dyDescent="0.2">
      <c r="A383" s="50"/>
      <c r="B383" s="128"/>
      <c r="C383" s="129"/>
      <c r="D383" s="129"/>
      <c r="F383" s="50"/>
    </row>
    <row r="384" spans="1:222" ht="33" customHeight="1" x14ac:dyDescent="0.2">
      <c r="B384" s="128"/>
      <c r="C384" s="129"/>
      <c r="D384" s="129"/>
      <c r="E384" s="9"/>
      <c r="G384" s="50"/>
      <c r="H384" s="50"/>
      <c r="I384" s="50"/>
      <c r="J384" s="50"/>
      <c r="K384" s="50"/>
      <c r="L384" s="50"/>
      <c r="M384" s="50"/>
      <c r="N384" s="50"/>
      <c r="O384" s="50"/>
      <c r="P384" s="50"/>
      <c r="Q384" s="50"/>
      <c r="R384" s="50"/>
      <c r="S384" s="50"/>
      <c r="T384" s="50"/>
      <c r="U384" s="50"/>
      <c r="V384" s="50"/>
      <c r="W384" s="50"/>
      <c r="X384" s="50"/>
      <c r="Y384" s="50"/>
      <c r="Z384" s="50"/>
      <c r="AA384" s="50"/>
      <c r="AB384" s="50"/>
      <c r="AC384" s="50"/>
      <c r="AD384" s="50"/>
      <c r="AE384" s="50"/>
      <c r="AF384" s="50"/>
      <c r="AG384" s="50"/>
      <c r="AH384" s="50"/>
      <c r="AI384" s="50"/>
      <c r="AJ384" s="50"/>
      <c r="AK384" s="50"/>
      <c r="AL384" s="50"/>
      <c r="AM384" s="50"/>
      <c r="AN384" s="50"/>
      <c r="AO384" s="50"/>
      <c r="AP384" s="50"/>
      <c r="AQ384" s="50"/>
      <c r="AR384" s="50"/>
      <c r="AS384" s="50"/>
      <c r="AT384" s="50"/>
      <c r="AU384" s="50"/>
      <c r="AV384" s="50"/>
      <c r="AW384" s="50"/>
      <c r="AX384" s="50"/>
      <c r="AY384" s="50"/>
      <c r="AZ384" s="50"/>
      <c r="BA384" s="50"/>
      <c r="BB384" s="50"/>
      <c r="BC384" s="50"/>
      <c r="BD384" s="50"/>
      <c r="BE384" s="50"/>
      <c r="BF384" s="50"/>
      <c r="BG384" s="50"/>
      <c r="BH384" s="50"/>
      <c r="BI384" s="50"/>
      <c r="BJ384" s="50"/>
      <c r="BK384" s="50"/>
      <c r="BL384" s="50"/>
      <c r="BM384" s="50"/>
      <c r="BN384" s="50"/>
      <c r="BO384" s="50"/>
      <c r="BP384" s="50"/>
      <c r="BQ384" s="50"/>
      <c r="BR384" s="50"/>
      <c r="BS384" s="50"/>
      <c r="BT384" s="50"/>
      <c r="BU384" s="50"/>
      <c r="BV384" s="50"/>
      <c r="BW384" s="50"/>
      <c r="BX384" s="50"/>
      <c r="BY384" s="50"/>
      <c r="BZ384" s="50"/>
      <c r="CA384" s="50"/>
      <c r="CB384" s="50"/>
      <c r="CC384" s="50"/>
      <c r="CD384" s="50"/>
      <c r="CE384" s="50"/>
      <c r="CF384" s="50"/>
      <c r="CG384" s="50"/>
      <c r="CH384" s="50"/>
      <c r="CI384" s="50"/>
      <c r="CJ384" s="50"/>
      <c r="CK384" s="50"/>
      <c r="CL384" s="50"/>
      <c r="CM384" s="50"/>
      <c r="CN384" s="50"/>
      <c r="CO384" s="50"/>
      <c r="CP384" s="50"/>
      <c r="CQ384" s="50"/>
      <c r="CR384" s="50"/>
      <c r="CS384" s="50"/>
      <c r="CT384" s="50"/>
      <c r="CU384" s="50"/>
      <c r="CV384" s="50"/>
      <c r="CW384" s="50"/>
      <c r="CX384" s="50"/>
      <c r="CY384" s="50"/>
      <c r="CZ384" s="50"/>
      <c r="DA384" s="50"/>
      <c r="DB384" s="50"/>
      <c r="DC384" s="50"/>
      <c r="DD384" s="50"/>
      <c r="DE384" s="50"/>
      <c r="DF384" s="50"/>
      <c r="DG384" s="50"/>
      <c r="DH384" s="50"/>
      <c r="DI384" s="50"/>
      <c r="DJ384" s="50"/>
      <c r="DK384" s="50"/>
      <c r="DL384" s="50"/>
      <c r="DM384" s="50"/>
      <c r="DN384" s="50"/>
      <c r="DO384" s="50"/>
      <c r="DP384" s="50"/>
      <c r="DQ384" s="50"/>
      <c r="DR384" s="50"/>
      <c r="DS384" s="50"/>
      <c r="DT384" s="50"/>
      <c r="DU384" s="50"/>
      <c r="DV384" s="50"/>
      <c r="DW384" s="50"/>
      <c r="DX384" s="50"/>
      <c r="DY384" s="50"/>
      <c r="DZ384" s="50"/>
      <c r="EA384" s="50"/>
      <c r="EB384" s="50"/>
      <c r="EC384" s="50"/>
      <c r="ED384" s="50"/>
      <c r="EE384" s="50"/>
      <c r="EF384" s="50"/>
      <c r="EG384" s="50"/>
      <c r="EH384" s="50"/>
      <c r="EI384" s="50"/>
      <c r="EJ384" s="50"/>
      <c r="EK384" s="50"/>
      <c r="EL384" s="50"/>
      <c r="EM384" s="50"/>
      <c r="EN384" s="50"/>
      <c r="EO384" s="50"/>
      <c r="EP384" s="50"/>
      <c r="EQ384" s="50"/>
      <c r="ER384" s="50"/>
      <c r="ES384" s="50"/>
      <c r="ET384" s="50"/>
      <c r="EU384" s="50"/>
      <c r="EV384" s="50"/>
      <c r="EW384" s="50"/>
      <c r="EX384" s="50"/>
      <c r="EY384" s="50"/>
      <c r="EZ384" s="50"/>
      <c r="FA384" s="50"/>
      <c r="FB384" s="50"/>
      <c r="FC384" s="50"/>
      <c r="FD384" s="50"/>
      <c r="FE384" s="50"/>
      <c r="FF384" s="50"/>
      <c r="FG384" s="50"/>
      <c r="FH384" s="50"/>
      <c r="FI384" s="50"/>
      <c r="FJ384" s="50"/>
      <c r="FK384" s="50"/>
      <c r="FL384" s="50"/>
      <c r="FM384" s="50"/>
      <c r="FN384" s="50"/>
      <c r="FO384" s="50"/>
      <c r="FP384" s="50"/>
      <c r="FQ384" s="50"/>
      <c r="FR384" s="50"/>
      <c r="FS384" s="50"/>
      <c r="FT384" s="50"/>
      <c r="FU384" s="50"/>
      <c r="FV384" s="50"/>
      <c r="FW384" s="50"/>
      <c r="FX384" s="50"/>
      <c r="FY384" s="50"/>
      <c r="FZ384" s="50"/>
      <c r="GA384" s="50"/>
      <c r="GB384" s="50"/>
      <c r="GC384" s="50"/>
      <c r="GD384" s="50"/>
      <c r="GE384" s="50"/>
      <c r="GF384" s="50"/>
      <c r="GG384" s="50"/>
      <c r="GH384" s="50"/>
      <c r="GI384" s="50"/>
      <c r="GJ384" s="50"/>
      <c r="GK384" s="50"/>
      <c r="GL384" s="50"/>
      <c r="GM384" s="50"/>
      <c r="GN384" s="50"/>
      <c r="GO384" s="50"/>
      <c r="GP384" s="50"/>
      <c r="GQ384" s="50"/>
      <c r="GR384" s="50"/>
      <c r="GS384" s="50"/>
      <c r="GT384" s="50"/>
      <c r="GU384" s="50"/>
      <c r="GV384" s="50"/>
      <c r="GW384" s="50"/>
      <c r="GX384" s="50"/>
      <c r="GY384" s="50"/>
      <c r="GZ384" s="50"/>
      <c r="HA384" s="50"/>
      <c r="HB384" s="50"/>
      <c r="HC384" s="50"/>
      <c r="HD384" s="50"/>
      <c r="HE384" s="50"/>
      <c r="HF384" s="50"/>
      <c r="HG384" s="50"/>
      <c r="HH384" s="50"/>
      <c r="HI384" s="50"/>
      <c r="HJ384" s="50"/>
      <c r="HK384" s="50"/>
      <c r="HL384" s="50"/>
      <c r="HM384" s="50"/>
      <c r="HN384" s="50"/>
    </row>
    <row r="385" spans="2:6" x14ac:dyDescent="0.2">
      <c r="B385" s="128"/>
      <c r="C385" s="129"/>
      <c r="D385" s="129"/>
    </row>
    <row r="386" spans="2:6" x14ac:dyDescent="0.2">
      <c r="B386" s="128"/>
      <c r="C386" s="129"/>
      <c r="D386" s="129"/>
    </row>
    <row r="387" spans="2:6" x14ac:dyDescent="0.2">
      <c r="B387" s="128"/>
      <c r="C387" s="129"/>
      <c r="D387" s="129"/>
    </row>
    <row r="388" spans="2:6" x14ac:dyDescent="0.2">
      <c r="B388" s="128"/>
      <c r="C388" s="129"/>
      <c r="D388" s="129"/>
    </row>
    <row r="389" spans="2:6" x14ac:dyDescent="0.2">
      <c r="B389" s="128"/>
      <c r="C389" s="129"/>
      <c r="D389" s="129"/>
    </row>
    <row r="390" spans="2:6" x14ac:dyDescent="0.2">
      <c r="B390" s="128"/>
      <c r="C390" s="129"/>
      <c r="D390" s="129"/>
    </row>
    <row r="391" spans="2:6" x14ac:dyDescent="0.2">
      <c r="B391" s="128"/>
      <c r="C391" s="129"/>
      <c r="D391" s="129"/>
    </row>
    <row r="392" spans="2:6" x14ac:dyDescent="0.2">
      <c r="B392" s="128"/>
      <c r="C392" s="129"/>
      <c r="D392" s="129"/>
    </row>
    <row r="393" spans="2:6" x14ac:dyDescent="0.2">
      <c r="B393" s="128"/>
      <c r="C393" s="129"/>
      <c r="D393" s="129"/>
    </row>
    <row r="394" spans="2:6" x14ac:dyDescent="0.2">
      <c r="B394" s="128"/>
      <c r="C394" s="129"/>
      <c r="D394" s="129"/>
    </row>
    <row r="395" spans="2:6" x14ac:dyDescent="0.2">
      <c r="B395" s="128"/>
      <c r="C395" s="129"/>
      <c r="D395" s="129"/>
    </row>
    <row r="396" spans="2:6" x14ac:dyDescent="0.2">
      <c r="B396" s="128"/>
      <c r="C396" s="129"/>
      <c r="D396" s="129"/>
    </row>
    <row r="397" spans="2:6" x14ac:dyDescent="0.2">
      <c r="B397" s="128"/>
      <c r="C397" s="129"/>
      <c r="D397" s="129"/>
    </row>
    <row r="398" spans="2:6" x14ac:dyDescent="0.2">
      <c r="B398" s="128"/>
      <c r="C398" s="129"/>
      <c r="D398" s="129"/>
    </row>
    <row r="399" spans="2:6" x14ac:dyDescent="0.2">
      <c r="B399" s="128"/>
      <c r="C399" s="129"/>
      <c r="D399" s="129"/>
    </row>
    <row r="400" spans="2:6" x14ac:dyDescent="0.2">
      <c r="B400" s="128"/>
      <c r="C400" s="129"/>
      <c r="D400" s="129"/>
      <c r="F400" s="50"/>
    </row>
    <row r="401" spans="2:223" x14ac:dyDescent="0.2">
      <c r="B401" s="128"/>
      <c r="C401" s="129"/>
      <c r="D401" s="129"/>
      <c r="E401" s="9"/>
      <c r="G401" s="50"/>
      <c r="H401" s="50"/>
      <c r="I401" s="50"/>
      <c r="J401" s="50"/>
      <c r="K401" s="50"/>
      <c r="L401" s="50"/>
      <c r="M401" s="50"/>
      <c r="N401" s="50"/>
      <c r="O401" s="50"/>
      <c r="P401" s="50"/>
      <c r="Q401" s="50"/>
      <c r="R401" s="50"/>
      <c r="S401" s="50"/>
      <c r="T401" s="50"/>
      <c r="U401" s="50"/>
      <c r="V401" s="50"/>
      <c r="W401" s="50"/>
      <c r="X401" s="50"/>
      <c r="Y401" s="50"/>
      <c r="Z401" s="50"/>
      <c r="AA401" s="50"/>
      <c r="AB401" s="50"/>
      <c r="AC401" s="50"/>
      <c r="AD401" s="50"/>
      <c r="AE401" s="50"/>
      <c r="AF401" s="50"/>
      <c r="AG401" s="50"/>
      <c r="AH401" s="50"/>
      <c r="AI401" s="50"/>
      <c r="AJ401" s="50"/>
      <c r="AK401" s="50"/>
      <c r="AL401" s="50"/>
      <c r="AM401" s="50"/>
      <c r="AN401" s="50"/>
      <c r="AO401" s="50"/>
      <c r="AP401" s="50"/>
      <c r="AQ401" s="50"/>
      <c r="AR401" s="50"/>
      <c r="AS401" s="50"/>
      <c r="AT401" s="50"/>
      <c r="AU401" s="50"/>
      <c r="AV401" s="50"/>
      <c r="AW401" s="50"/>
      <c r="AX401" s="50"/>
      <c r="AY401" s="50"/>
      <c r="AZ401" s="50"/>
      <c r="BA401" s="50"/>
      <c r="BB401" s="50"/>
      <c r="BC401" s="50"/>
      <c r="BD401" s="50"/>
      <c r="BE401" s="50"/>
      <c r="BF401" s="50"/>
      <c r="BG401" s="50"/>
      <c r="BH401" s="50"/>
      <c r="BI401" s="50"/>
      <c r="BJ401" s="50"/>
      <c r="BK401" s="50"/>
      <c r="BL401" s="50"/>
      <c r="BM401" s="50"/>
      <c r="BN401" s="50"/>
      <c r="BO401" s="50"/>
      <c r="BP401" s="50"/>
      <c r="BQ401" s="50"/>
      <c r="BR401" s="50"/>
      <c r="BS401" s="50"/>
      <c r="BT401" s="50"/>
      <c r="BU401" s="50"/>
      <c r="BV401" s="50"/>
      <c r="BW401" s="50"/>
      <c r="BX401" s="50"/>
      <c r="BY401" s="50"/>
      <c r="BZ401" s="50"/>
      <c r="CA401" s="50"/>
      <c r="CB401" s="50"/>
      <c r="CC401" s="50"/>
      <c r="CD401" s="50"/>
      <c r="CE401" s="50"/>
      <c r="CF401" s="50"/>
      <c r="CG401" s="50"/>
      <c r="CH401" s="50"/>
      <c r="CI401" s="50"/>
      <c r="CJ401" s="50"/>
      <c r="CK401" s="50"/>
      <c r="CL401" s="50"/>
      <c r="CM401" s="50"/>
      <c r="CN401" s="50"/>
      <c r="CO401" s="50"/>
      <c r="CP401" s="50"/>
      <c r="CQ401" s="50"/>
      <c r="CR401" s="50"/>
      <c r="CS401" s="50"/>
      <c r="CT401" s="50"/>
      <c r="CU401" s="50"/>
      <c r="CV401" s="50"/>
      <c r="CW401" s="50"/>
      <c r="CX401" s="50"/>
      <c r="CY401" s="50"/>
      <c r="CZ401" s="50"/>
      <c r="DA401" s="50"/>
      <c r="DB401" s="50"/>
      <c r="DC401" s="50"/>
      <c r="DD401" s="50"/>
      <c r="DE401" s="50"/>
      <c r="DF401" s="50"/>
      <c r="DG401" s="50"/>
      <c r="DH401" s="50"/>
      <c r="DI401" s="50"/>
      <c r="DJ401" s="50"/>
      <c r="DK401" s="50"/>
      <c r="DL401" s="50"/>
      <c r="DM401" s="50"/>
      <c r="DN401" s="50"/>
      <c r="DO401" s="50"/>
      <c r="DP401" s="50"/>
      <c r="DQ401" s="50"/>
      <c r="DR401" s="50"/>
      <c r="DS401" s="50"/>
      <c r="DT401" s="50"/>
      <c r="DU401" s="50"/>
      <c r="DV401" s="50"/>
      <c r="DW401" s="50"/>
      <c r="DX401" s="50"/>
      <c r="DY401" s="50"/>
      <c r="DZ401" s="50"/>
      <c r="EA401" s="50"/>
      <c r="EB401" s="50"/>
      <c r="EC401" s="50"/>
      <c r="ED401" s="50"/>
      <c r="EE401" s="50"/>
      <c r="EF401" s="50"/>
      <c r="EG401" s="50"/>
      <c r="EH401" s="50"/>
      <c r="EI401" s="50"/>
      <c r="EJ401" s="50"/>
      <c r="EK401" s="50"/>
      <c r="EL401" s="50"/>
      <c r="EM401" s="50"/>
      <c r="EN401" s="50"/>
      <c r="EO401" s="50"/>
      <c r="EP401" s="50"/>
      <c r="EQ401" s="50"/>
      <c r="ER401" s="50"/>
      <c r="ES401" s="50"/>
      <c r="ET401" s="50"/>
      <c r="EU401" s="50"/>
      <c r="EV401" s="50"/>
      <c r="EW401" s="50"/>
      <c r="EX401" s="50"/>
      <c r="EY401" s="50"/>
      <c r="EZ401" s="50"/>
      <c r="FA401" s="50"/>
      <c r="FB401" s="50"/>
      <c r="FC401" s="50"/>
      <c r="FD401" s="50"/>
      <c r="FE401" s="50"/>
      <c r="FF401" s="50"/>
      <c r="FG401" s="50"/>
      <c r="FH401" s="50"/>
      <c r="FI401" s="50"/>
      <c r="FJ401" s="50"/>
      <c r="FK401" s="50"/>
      <c r="FL401" s="50"/>
      <c r="FM401" s="50"/>
      <c r="FN401" s="50"/>
      <c r="FO401" s="50"/>
      <c r="FP401" s="50"/>
      <c r="FQ401" s="50"/>
      <c r="FR401" s="50"/>
      <c r="FS401" s="50"/>
      <c r="FT401" s="50"/>
      <c r="FU401" s="50"/>
      <c r="FV401" s="50"/>
      <c r="FW401" s="50"/>
      <c r="FX401" s="50"/>
      <c r="FY401" s="50"/>
      <c r="FZ401" s="50"/>
      <c r="GA401" s="50"/>
      <c r="GB401" s="50"/>
      <c r="GC401" s="50"/>
      <c r="GD401" s="50"/>
      <c r="GE401" s="50"/>
      <c r="GF401" s="50"/>
      <c r="GG401" s="50"/>
      <c r="GH401" s="50"/>
      <c r="GI401" s="50"/>
      <c r="GJ401" s="50"/>
      <c r="GK401" s="50"/>
      <c r="GL401" s="50"/>
      <c r="GM401" s="50"/>
      <c r="GN401" s="50"/>
      <c r="GO401" s="50"/>
      <c r="GP401" s="50"/>
      <c r="GQ401" s="50"/>
      <c r="GR401" s="50"/>
      <c r="GS401" s="50"/>
      <c r="GT401" s="50"/>
      <c r="GU401" s="50"/>
      <c r="GV401" s="50"/>
      <c r="GW401" s="50"/>
      <c r="GX401" s="50"/>
      <c r="GY401" s="50"/>
      <c r="GZ401" s="50"/>
      <c r="HA401" s="50"/>
      <c r="HB401" s="50"/>
      <c r="HC401" s="50"/>
      <c r="HD401" s="50"/>
      <c r="HE401" s="50"/>
      <c r="HF401" s="50"/>
      <c r="HG401" s="50"/>
      <c r="HH401" s="50"/>
      <c r="HI401" s="50"/>
      <c r="HJ401" s="50"/>
      <c r="HK401" s="50"/>
      <c r="HL401" s="50"/>
      <c r="HM401" s="50"/>
      <c r="HN401" s="50"/>
      <c r="HO401" s="50"/>
    </row>
    <row r="402" spans="2:223" x14ac:dyDescent="0.2">
      <c r="B402" s="128"/>
      <c r="C402" s="129"/>
      <c r="D402" s="129"/>
    </row>
    <row r="403" spans="2:223" x14ac:dyDescent="0.2">
      <c r="B403" s="128"/>
      <c r="C403" s="129"/>
      <c r="D403" s="129"/>
    </row>
    <row r="404" spans="2:223" ht="11.25" customHeight="1" x14ac:dyDescent="0.2">
      <c r="B404" s="128"/>
      <c r="C404" s="129"/>
      <c r="D404" s="129"/>
    </row>
    <row r="405" spans="2:223" x14ac:dyDescent="0.2">
      <c r="B405" s="128"/>
      <c r="C405" s="129"/>
      <c r="D405" s="129"/>
    </row>
    <row r="406" spans="2:223" x14ac:dyDescent="0.2">
      <c r="B406" s="128"/>
      <c r="C406" s="129"/>
      <c r="D406" s="129"/>
    </row>
    <row r="407" spans="2:223" x14ac:dyDescent="0.2">
      <c r="B407" s="128"/>
      <c r="C407" s="129"/>
      <c r="D407" s="129"/>
    </row>
    <row r="408" spans="2:223" x14ac:dyDescent="0.2">
      <c r="B408" s="128"/>
      <c r="C408" s="129"/>
      <c r="D408" s="129"/>
    </row>
    <row r="409" spans="2:223" x14ac:dyDescent="0.2">
      <c r="B409" s="128"/>
      <c r="C409" s="129"/>
      <c r="D409" s="129"/>
    </row>
    <row r="410" spans="2:223" x14ac:dyDescent="0.2">
      <c r="B410" s="128"/>
      <c r="C410" s="129"/>
      <c r="D410" s="129"/>
    </row>
    <row r="411" spans="2:223" x14ac:dyDescent="0.2">
      <c r="B411" s="128"/>
      <c r="C411" s="129"/>
      <c r="D411" s="129"/>
    </row>
    <row r="412" spans="2:223" x14ac:dyDescent="0.2">
      <c r="B412" s="128"/>
      <c r="C412" s="129"/>
      <c r="D412" s="129"/>
    </row>
    <row r="413" spans="2:223" x14ac:dyDescent="0.2">
      <c r="B413" s="128"/>
      <c r="C413" s="129"/>
      <c r="D413" s="129"/>
    </row>
    <row r="414" spans="2:223" x14ac:dyDescent="0.2">
      <c r="B414" s="128"/>
      <c r="C414" s="129"/>
      <c r="D414" s="129"/>
    </row>
    <row r="415" spans="2:223" x14ac:dyDescent="0.2">
      <c r="B415" s="128"/>
      <c r="C415" s="129"/>
      <c r="D415" s="129"/>
    </row>
    <row r="416" spans="2:223" x14ac:dyDescent="0.2">
      <c r="B416" s="128"/>
      <c r="C416" s="129"/>
      <c r="D416" s="129"/>
    </row>
    <row r="417" spans="2:4" x14ac:dyDescent="0.2">
      <c r="B417" s="128"/>
      <c r="C417" s="129"/>
      <c r="D417" s="129"/>
    </row>
    <row r="418" spans="2:4" x14ac:dyDescent="0.2">
      <c r="B418" s="128"/>
      <c r="C418" s="129"/>
      <c r="D418" s="129"/>
    </row>
    <row r="419" spans="2:4" x14ac:dyDescent="0.2">
      <c r="B419" s="128"/>
      <c r="C419" s="129"/>
      <c r="D419" s="129"/>
    </row>
    <row r="420" spans="2:4" x14ac:dyDescent="0.2">
      <c r="B420" s="128"/>
      <c r="C420" s="129"/>
      <c r="D420" s="129"/>
    </row>
    <row r="421" spans="2:4" x14ac:dyDescent="0.2">
      <c r="B421" s="128"/>
      <c r="C421" s="129"/>
      <c r="D421" s="129"/>
    </row>
    <row r="422" spans="2:4" x14ac:dyDescent="0.2">
      <c r="B422" s="128"/>
      <c r="C422" s="129"/>
      <c r="D422" s="129"/>
    </row>
    <row r="423" spans="2:4" x14ac:dyDescent="0.2">
      <c r="B423" s="128"/>
      <c r="C423" s="129"/>
      <c r="D423" s="129"/>
    </row>
    <row r="424" spans="2:4" x14ac:dyDescent="0.2">
      <c r="B424" s="128"/>
      <c r="C424" s="129"/>
      <c r="D424" s="129"/>
    </row>
    <row r="425" spans="2:4" x14ac:dyDescent="0.2">
      <c r="B425" s="128"/>
      <c r="C425" s="129"/>
      <c r="D425" s="129"/>
    </row>
    <row r="426" spans="2:4" x14ac:dyDescent="0.2">
      <c r="B426" s="128"/>
      <c r="C426" s="129"/>
      <c r="D426" s="129"/>
    </row>
    <row r="427" spans="2:4" x14ac:dyDescent="0.2">
      <c r="B427" s="128"/>
      <c r="C427" s="129"/>
      <c r="D427" s="129"/>
    </row>
    <row r="428" spans="2:4" x14ac:dyDescent="0.2">
      <c r="B428" s="128"/>
      <c r="C428" s="129"/>
      <c r="D428" s="129"/>
    </row>
    <row r="429" spans="2:4" x14ac:dyDescent="0.2">
      <c r="B429" s="128"/>
      <c r="C429" s="129"/>
      <c r="D429" s="129"/>
    </row>
    <row r="430" spans="2:4" x14ac:dyDescent="0.2">
      <c r="B430" s="128"/>
      <c r="C430" s="129"/>
      <c r="D430" s="129"/>
    </row>
    <row r="431" spans="2:4" x14ac:dyDescent="0.2">
      <c r="B431" s="128"/>
      <c r="C431" s="129"/>
      <c r="D431" s="129"/>
    </row>
    <row r="432" spans="2:4" x14ac:dyDescent="0.2">
      <c r="B432" s="128"/>
      <c r="C432" s="129"/>
      <c r="D432" s="129"/>
    </row>
    <row r="433" spans="2:4" x14ac:dyDescent="0.2">
      <c r="B433" s="128"/>
      <c r="C433" s="129"/>
      <c r="D433" s="129"/>
    </row>
    <row r="434" spans="2:4" x14ac:dyDescent="0.2">
      <c r="B434" s="128"/>
      <c r="C434" s="129"/>
      <c r="D434" s="129"/>
    </row>
    <row r="435" spans="2:4" x14ac:dyDescent="0.2">
      <c r="B435" s="128"/>
      <c r="C435" s="129"/>
      <c r="D435" s="129"/>
    </row>
    <row r="436" spans="2:4" x14ac:dyDescent="0.2">
      <c r="B436" s="128"/>
      <c r="C436" s="129"/>
      <c r="D436" s="129"/>
    </row>
    <row r="437" spans="2:4" x14ac:dyDescent="0.2">
      <c r="B437" s="128"/>
      <c r="C437" s="129"/>
      <c r="D437" s="129"/>
    </row>
    <row r="438" spans="2:4" x14ac:dyDescent="0.2">
      <c r="B438" s="43"/>
      <c r="C438" s="129"/>
      <c r="D438" s="129"/>
    </row>
    <row r="439" spans="2:4" x14ac:dyDescent="0.2">
      <c r="C439" s="48"/>
      <c r="D439" s="48"/>
    </row>
  </sheetData>
  <mergeCells count="26">
    <mergeCell ref="B8:D8"/>
    <mergeCell ref="B2:D2"/>
    <mergeCell ref="B3:D3"/>
    <mergeCell ref="B4:D4"/>
    <mergeCell ref="B5:D5"/>
    <mergeCell ref="B6:D6"/>
    <mergeCell ref="B59:D59"/>
    <mergeCell ref="B10:D10"/>
    <mergeCell ref="B29:D29"/>
    <mergeCell ref="B30:D31"/>
    <mergeCell ref="B32:D32"/>
    <mergeCell ref="B33:D33"/>
    <mergeCell ref="B36:D36"/>
    <mergeCell ref="B43:D43"/>
    <mergeCell ref="B46:D46"/>
    <mergeCell ref="B47:D47"/>
    <mergeCell ref="B51:D51"/>
    <mergeCell ref="B55:D55"/>
    <mergeCell ref="B249:D249"/>
    <mergeCell ref="B343:D343"/>
    <mergeCell ref="B60:D60"/>
    <mergeCell ref="B62:D62"/>
    <mergeCell ref="B63:D63"/>
    <mergeCell ref="B67:D67"/>
    <mergeCell ref="A79:D79"/>
    <mergeCell ref="B117:D1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 30 DE JUNIO 2024</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Dilenia  De Jesus</cp:lastModifiedBy>
  <cp:lastPrinted>2024-07-15T20:21:44Z</cp:lastPrinted>
  <dcterms:created xsi:type="dcterms:W3CDTF">2018-07-13T15:52:30Z</dcterms:created>
  <dcterms:modified xsi:type="dcterms:W3CDTF">2024-07-16T13:37:49Z</dcterms:modified>
</cp:coreProperties>
</file>