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ABRIL\Q - RECURSOS HUMANOS\PERSONAL FIJO\"/>
    </mc:Choice>
  </mc:AlternateContent>
  <bookViews>
    <workbookView xWindow="-120" yWindow="-120" windowWidth="20730" windowHeight="11760"/>
  </bookViews>
  <sheets>
    <sheet name="ABRIL 2023" sheetId="1" r:id="rId1"/>
  </sheets>
  <definedNames>
    <definedName name="_xlnm._FilterDatabase" localSheetId="0" hidden="1">'ABRIL 2023'!$A$6:$K$13</definedName>
    <definedName name="_xlnm.Print_Area" localSheetId="0">'ABRIL 2023'!$A$1:$K$174</definedName>
    <definedName name="_xlnm.Print_Titles" localSheetId="0">'ABRIL 2023'!$6:$7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1" l="1"/>
  <c r="B157" i="1" l="1"/>
  <c r="I67" i="1"/>
  <c r="H67" i="1"/>
  <c r="G67" i="1"/>
  <c r="F67" i="1"/>
  <c r="E67" i="1"/>
  <c r="J73" i="1" l="1"/>
  <c r="K73" i="1" s="1"/>
  <c r="F22" i="1" l="1"/>
  <c r="G22" i="1"/>
  <c r="H22" i="1"/>
  <c r="I22" i="1"/>
  <c r="E22" i="1"/>
  <c r="F128" i="1" l="1"/>
  <c r="G128" i="1"/>
  <c r="H128" i="1"/>
  <c r="I128" i="1"/>
  <c r="F124" i="1"/>
  <c r="G124" i="1"/>
  <c r="H124" i="1"/>
  <c r="I124" i="1"/>
  <c r="F120" i="1"/>
  <c r="G120" i="1"/>
  <c r="H120" i="1"/>
  <c r="I120" i="1"/>
  <c r="F114" i="1"/>
  <c r="G114" i="1"/>
  <c r="H114" i="1"/>
  <c r="I114" i="1"/>
  <c r="F107" i="1"/>
  <c r="G107" i="1"/>
  <c r="H107" i="1"/>
  <c r="I107" i="1"/>
  <c r="F101" i="1"/>
  <c r="G101" i="1"/>
  <c r="H101" i="1"/>
  <c r="I101" i="1"/>
  <c r="F90" i="1"/>
  <c r="G90" i="1"/>
  <c r="H90" i="1"/>
  <c r="I90" i="1"/>
  <c r="F80" i="1"/>
  <c r="G80" i="1"/>
  <c r="H80" i="1"/>
  <c r="I80" i="1"/>
  <c r="F75" i="1"/>
  <c r="G75" i="1"/>
  <c r="H75" i="1"/>
  <c r="I75" i="1"/>
  <c r="F56" i="1"/>
  <c r="G56" i="1"/>
  <c r="H56" i="1"/>
  <c r="I56" i="1"/>
  <c r="F52" i="1"/>
  <c r="G52" i="1"/>
  <c r="H52" i="1"/>
  <c r="I52" i="1"/>
  <c r="F42" i="1"/>
  <c r="G42" i="1"/>
  <c r="H42" i="1"/>
  <c r="I42" i="1"/>
  <c r="F38" i="1"/>
  <c r="G38" i="1"/>
  <c r="H38" i="1"/>
  <c r="I38" i="1"/>
  <c r="F34" i="1"/>
  <c r="G34" i="1"/>
  <c r="H34" i="1"/>
  <c r="I34" i="1"/>
  <c r="F27" i="1"/>
  <c r="G27" i="1"/>
  <c r="H27" i="1"/>
  <c r="I27" i="1"/>
  <c r="F18" i="1"/>
  <c r="G18" i="1"/>
  <c r="H18" i="1"/>
  <c r="I18" i="1"/>
  <c r="G13" i="1"/>
  <c r="H13" i="1"/>
  <c r="I13" i="1"/>
  <c r="F13" i="1"/>
  <c r="F155" i="1" l="1"/>
  <c r="G155" i="1"/>
  <c r="H155" i="1"/>
  <c r="I155" i="1"/>
  <c r="E155" i="1"/>
  <c r="F147" i="1"/>
  <c r="G147" i="1"/>
  <c r="H147" i="1"/>
  <c r="I147" i="1"/>
  <c r="E147" i="1"/>
  <c r="F142" i="1"/>
  <c r="G142" i="1"/>
  <c r="H142" i="1"/>
  <c r="I142" i="1"/>
  <c r="E142" i="1"/>
  <c r="F136" i="1"/>
  <c r="G136" i="1"/>
  <c r="H136" i="1"/>
  <c r="I136" i="1"/>
  <c r="J136" i="1"/>
  <c r="E136" i="1"/>
  <c r="F132" i="1"/>
  <c r="G132" i="1"/>
  <c r="H132" i="1"/>
  <c r="I132" i="1"/>
  <c r="E132" i="1"/>
  <c r="E128" i="1"/>
  <c r="E124" i="1"/>
  <c r="E120" i="1"/>
  <c r="E114" i="1"/>
  <c r="E107" i="1"/>
  <c r="E101" i="1"/>
  <c r="E90" i="1"/>
  <c r="E80" i="1"/>
  <c r="E75" i="1"/>
  <c r="E56" i="1"/>
  <c r="E52" i="1"/>
  <c r="E42" i="1"/>
  <c r="E38" i="1"/>
  <c r="E34" i="1"/>
  <c r="E27" i="1"/>
  <c r="H157" i="1" l="1"/>
  <c r="F157" i="1"/>
  <c r="I157" i="1"/>
  <c r="J154" i="1"/>
  <c r="J87" i="1"/>
  <c r="K87" i="1" s="1"/>
  <c r="K154" i="1" l="1"/>
  <c r="J89" i="1"/>
  <c r="K89" i="1" l="1"/>
  <c r="J41" i="1"/>
  <c r="J21" i="1"/>
  <c r="J22" i="1" s="1"/>
  <c r="J88" i="1" l="1"/>
  <c r="K88" i="1" s="1"/>
  <c r="J84" i="1" l="1"/>
  <c r="K84" i="1" s="1"/>
  <c r="J85" i="1"/>
  <c r="K85" i="1" s="1"/>
  <c r="J86" i="1"/>
  <c r="K86" i="1" s="1"/>
  <c r="J93" i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78" i="1"/>
  <c r="J79" i="1"/>
  <c r="K79" i="1" s="1"/>
  <c r="J100" i="1"/>
  <c r="K100" i="1" s="1"/>
  <c r="J104" i="1"/>
  <c r="J105" i="1"/>
  <c r="K105" i="1" s="1"/>
  <c r="K106" i="1"/>
  <c r="J110" i="1"/>
  <c r="J111" i="1"/>
  <c r="K111" i="1" s="1"/>
  <c r="J112" i="1"/>
  <c r="K112" i="1" s="1"/>
  <c r="J113" i="1"/>
  <c r="K113" i="1" s="1"/>
  <c r="J117" i="1"/>
  <c r="J118" i="1"/>
  <c r="K118" i="1" s="1"/>
  <c r="J119" i="1"/>
  <c r="K119" i="1" s="1"/>
  <c r="J50" i="1"/>
  <c r="K50" i="1" s="1"/>
  <c r="J120" i="1" l="1"/>
  <c r="J114" i="1"/>
  <c r="J101" i="1"/>
  <c r="J80" i="1"/>
  <c r="J107" i="1"/>
  <c r="K117" i="1"/>
  <c r="K120" i="1" s="1"/>
  <c r="K110" i="1"/>
  <c r="K114" i="1" s="1"/>
  <c r="K104" i="1"/>
  <c r="K107" i="1" s="1"/>
  <c r="K93" i="1"/>
  <c r="K101" i="1" s="1"/>
  <c r="K78" i="1"/>
  <c r="K80" i="1" s="1"/>
  <c r="J51" i="1"/>
  <c r="K51" i="1" s="1"/>
  <c r="J49" i="1"/>
  <c r="K49" i="1" s="1"/>
  <c r="J48" i="1"/>
  <c r="K48" i="1" s="1"/>
  <c r="J47" i="1"/>
  <c r="K47" i="1" s="1"/>
  <c r="J46" i="1"/>
  <c r="K46" i="1" s="1"/>
  <c r="J45" i="1"/>
  <c r="J33" i="1"/>
  <c r="K33" i="1" s="1"/>
  <c r="J32" i="1"/>
  <c r="K32" i="1" s="1"/>
  <c r="J31" i="1"/>
  <c r="K31" i="1" s="1"/>
  <c r="J30" i="1"/>
  <c r="J10" i="1"/>
  <c r="K10" i="1" s="1"/>
  <c r="J11" i="1"/>
  <c r="K11" i="1" s="1"/>
  <c r="J12" i="1"/>
  <c r="K12" i="1" s="1"/>
  <c r="J9" i="1"/>
  <c r="J16" i="1"/>
  <c r="K17" i="1"/>
  <c r="K21" i="1"/>
  <c r="J25" i="1"/>
  <c r="J26" i="1"/>
  <c r="K26" i="1" s="1"/>
  <c r="J37" i="1"/>
  <c r="J38" i="1" s="1"/>
  <c r="K41" i="1"/>
  <c r="J42" i="1"/>
  <c r="K16" i="1" l="1"/>
  <c r="K18" i="1" s="1"/>
  <c r="J18" i="1"/>
  <c r="J27" i="1"/>
  <c r="K9" i="1"/>
  <c r="K13" i="1" s="1"/>
  <c r="J13" i="1"/>
  <c r="K30" i="1"/>
  <c r="K34" i="1" s="1"/>
  <c r="J34" i="1"/>
  <c r="J52" i="1"/>
  <c r="K42" i="1"/>
  <c r="K25" i="1"/>
  <c r="K27" i="1" s="1"/>
  <c r="K37" i="1"/>
  <c r="K38" i="1" s="1"/>
  <c r="K45" i="1"/>
  <c r="K52" i="1" s="1"/>
  <c r="K22" i="1"/>
  <c r="E13" i="1"/>
  <c r="J151" i="1" l="1"/>
  <c r="K151" i="1" s="1"/>
  <c r="J152" i="1"/>
  <c r="K152" i="1" s="1"/>
  <c r="J150" i="1"/>
  <c r="J145" i="1"/>
  <c r="J153" i="1"/>
  <c r="K153" i="1" s="1"/>
  <c r="J146" i="1"/>
  <c r="K146" i="1" s="1"/>
  <c r="J139" i="1"/>
  <c r="J141" i="1"/>
  <c r="K141" i="1" s="1"/>
  <c r="J140" i="1"/>
  <c r="K140" i="1" s="1"/>
  <c r="K135" i="1"/>
  <c r="K136" i="1" s="1"/>
  <c r="J131" i="1"/>
  <c r="K131" i="1" s="1"/>
  <c r="J123" i="1"/>
  <c r="J124" i="1" s="1"/>
  <c r="J127" i="1"/>
  <c r="J128" i="1" s="1"/>
  <c r="J83" i="1"/>
  <c r="J90" i="1" s="1"/>
  <c r="J71" i="1"/>
  <c r="K71" i="1" s="1"/>
  <c r="J72" i="1"/>
  <c r="K72" i="1" s="1"/>
  <c r="J74" i="1"/>
  <c r="K74" i="1" s="1"/>
  <c r="J70" i="1"/>
  <c r="J59" i="1"/>
  <c r="J60" i="1"/>
  <c r="K60" i="1" s="1"/>
  <c r="J61" i="1"/>
  <c r="K61" i="1" s="1"/>
  <c r="J63" i="1"/>
  <c r="K63" i="1" s="1"/>
  <c r="J64" i="1"/>
  <c r="J62" i="1"/>
  <c r="K62" i="1" s="1"/>
  <c r="J55" i="1"/>
  <c r="J56" i="1" s="1"/>
  <c r="J67" i="1" l="1"/>
  <c r="J75" i="1"/>
  <c r="K145" i="1"/>
  <c r="K147" i="1" s="1"/>
  <c r="J147" i="1"/>
  <c r="K139" i="1"/>
  <c r="K142" i="1" s="1"/>
  <c r="J142" i="1"/>
  <c r="J155" i="1"/>
  <c r="K132" i="1"/>
  <c r="J132" i="1"/>
  <c r="K127" i="1"/>
  <c r="K128" i="1" s="1"/>
  <c r="K59" i="1"/>
  <c r="K55" i="1"/>
  <c r="K56" i="1" s="1"/>
  <c r="K70" i="1"/>
  <c r="K75" i="1" s="1"/>
  <c r="K150" i="1"/>
  <c r="K155" i="1" s="1"/>
  <c r="K83" i="1"/>
  <c r="K90" i="1" s="1"/>
  <c r="K64" i="1"/>
  <c r="K123" i="1"/>
  <c r="K124" i="1" s="1"/>
  <c r="J157" i="1" l="1"/>
  <c r="K67" i="1"/>
  <c r="K157" i="1" s="1"/>
  <c r="E18" i="1"/>
  <c r="E157" i="1" s="1"/>
</calcChain>
</file>

<file path=xl/sharedStrings.xml><?xml version="1.0" encoding="utf-8"?>
<sst xmlns="http://schemas.openxmlformats.org/spreadsheetml/2006/main" count="377" uniqueCount="185">
  <si>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</si>
  <si>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</si>
  <si>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</si>
  <si>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</si>
  <si>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</si>
  <si>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</si>
  <si>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</si>
  <si>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</si>
  <si>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</si>
  <si>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</si>
  <si>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</si>
  <si>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</si>
  <si>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</si>
  <si>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</si>
  <si>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</si>
  <si>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</si>
  <si>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</si>
  <si>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</si>
  <si>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</si>
  <si>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</si>
  <si>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</si>
  <si>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</si>
  <si>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</si>
  <si>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</si>
  <si>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</si>
  <si>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</si>
  <si>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</si>
  <si>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</si>
  <si>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</si>
  <si>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</si>
  <si>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</si>
  <si>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</si>
  <si>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</si>
  <si>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</si>
  <si>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</si>
  <si>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</si>
  <si>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</si>
  <si>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</si>
  <si>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</si>
  <si>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</si>
  <si>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</si>
  <si>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</si>
  <si>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</si>
  <si>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</si>
  <si>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</si>
  <si>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</si>
  <si>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</si>
  <si>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</si>
  <si>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</si>
  <si>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</si>
  <si>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</si>
  <si>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</si>
  <si>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</si>
  <si>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</si>
  <si>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</si>
  <si>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</si>
  <si>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</si>
  <si>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</si>
  <si>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</si>
  <si>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</si>
  <si>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</si>
  <si>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</si>
  <si>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</si>
  <si>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</si>
  <si>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</si>
  <si>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</si>
  <si>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</si>
  <si>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</si>
  <si>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</si>
  <si>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</si>
  <si>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</si>
  <si>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</si>
  <si>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</si>
  <si>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</si>
  <si>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</si>
  <si>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</si>
  <si>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</si>
  <si>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</si>
  <si>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</si>
  <si>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</si>
  <si>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</si>
  <si>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</si>
  <si>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</si>
  <si>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</si>
  <si>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</si>
  <si>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</si>
  <si>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</si>
  <si>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</si>
  <si>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BELGICA SAMILA FERNANDEZ DE LOS SANTOS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</si>
  <si>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</si>
  <si>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</si>
  <si>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</si>
  <si>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</si>
  <si>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</si>
  <si>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</si>
  <si>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</si>
  <si>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</si>
  <si>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</si>
  <si>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</si>
  <si>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</si>
  <si>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</si>
  <si>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</si>
  <si>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</si>
  <si>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</si>
  <si>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</si>
  <si>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</si>
  <si>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</si>
  <si>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</si>
  <si>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</si>
  <si>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</si>
  <si>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</si>
  <si>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</si>
  <si>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</si>
  <si>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</si>
  <si>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</si>
  <si>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</si>
  <si>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</si>
  <si>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</si>
  <si>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</si>
  <si>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</si>
  <si>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</si>
  <si>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</si>
  <si>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</si>
  <si>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</si>
  <si>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</si>
  <si>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</si>
  <si>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</si>
  <si>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</si>
  <si>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</si>
  <si>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</si>
  <si>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</si>
  <si>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</si>
  <si>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</si>
  <si>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</si>
  <si>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</si>
  <si>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</si>
  <si>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</si>
  <si>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</si>
  <si>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</si>
  <si>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</si>
  <si>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</si>
  <si>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</si>
  <si>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</si>
  <si>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</si>
  <si>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</si>
  <si>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</si>
  <si>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</si>
  <si>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</si>
  <si>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</si>
  <si>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</si>
  <si>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</si>
  <si>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</si>
  <si>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</si>
  <si>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</si>
  <si>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</si>
  <si>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</si>
  <si>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</si>
  <si>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</si>
  <si>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</si>
  <si>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</si>
  <si>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</si>
  <si>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</si>
  <si>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</si>
  <si>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</si>
  <si>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</si>
  <si>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</si>
  <si>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ANA REGINA ALCANTARA ORTIZ</t>
  </si>
  <si>
    <t>MENSAJERA INTERNA</t>
  </si>
  <si>
    <t>JOSE LUIS JAQUEZ HERNANDEZ</t>
  </si>
  <si>
    <t>OMAR STERLIN VICIOSO NIN</t>
  </si>
  <si>
    <t>AYUDANTE ALMACEN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</si>
  <si>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</si>
  <si>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</si>
  <si>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</si>
  <si>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</si>
  <si>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</si>
  <si>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</si>
  <si>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ENC. DEPTO.COMPRAS Y CONTRATACIONES</t>
  </si>
  <si>
    <t>CLAUDIA MARIA PIMENTEL MELGEN</t>
  </si>
  <si>
    <t>DIRECTORA  EJECUTIVA</t>
  </si>
  <si>
    <t xml:space="preserve">DEPARTAMENTO DE COMUNICACIONES </t>
  </si>
  <si>
    <t>COORDINADORA DE DESPACHO</t>
  </si>
  <si>
    <t>Encargada de Recursos Humanos</t>
  </si>
  <si>
    <t>Licda. Johanna Pimentel Perozo</t>
  </si>
  <si>
    <t>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</si>
</sst>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65"/>
  <sheetViews>
    <sheetView showGridLines="0" tabSelected="1" topLeftCell="C1" zoomScale="84" zoomScaleNormal="84" zoomScaleSheetLayoutView="76" workbookViewId="0">
      <selection activeCell="G158" sqref="G158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155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121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178</v>
      </c>
      <c r="B9" s="45" t="s">
        <v>179</v>
      </c>
      <c r="C9" s="45" t="s">
        <v>91</v>
      </c>
      <c r="D9" s="83" t="s">
        <v>157</v>
      </c>
      <c r="E9" s="64">
        <v>240000</v>
      </c>
      <c r="F9" s="64">
        <v>6888</v>
      </c>
      <c r="G9" s="64">
        <v>45439.519999999997</v>
      </c>
      <c r="H9" s="64">
        <v>5685.41</v>
      </c>
      <c r="I9" s="64">
        <v>25</v>
      </c>
      <c r="J9" s="64">
        <f>SUM(F9:I9)</f>
        <v>58037.929999999993</v>
      </c>
      <c r="K9" s="64">
        <f>E9-J9</f>
        <v>181962.07</v>
      </c>
    </row>
    <row r="10" spans="1:27" s="32" customFormat="1" x14ac:dyDescent="0.25">
      <c r="A10" s="13" t="s">
        <v>15</v>
      </c>
      <c r="B10" s="13" t="s">
        <v>16</v>
      </c>
      <c r="C10" s="15" t="s">
        <v>83</v>
      </c>
      <c r="D10" s="84" t="s">
        <v>156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2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98</v>
      </c>
      <c r="B11" s="44" t="s">
        <v>16</v>
      </c>
      <c r="C11" s="45" t="s">
        <v>91</v>
      </c>
      <c r="D11" s="83" t="s">
        <v>156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162</v>
      </c>
      <c r="B12" s="44" t="s">
        <v>181</v>
      </c>
      <c r="C12" s="45" t="s">
        <v>91</v>
      </c>
      <c r="D12" s="83" t="s">
        <v>157</v>
      </c>
      <c r="E12" s="62">
        <v>60000</v>
      </c>
      <c r="F12" s="62">
        <v>1722</v>
      </c>
      <c r="G12" s="62">
        <v>2855.7</v>
      </c>
      <c r="H12" s="62">
        <v>1824</v>
      </c>
      <c r="I12" s="62">
        <v>3179.9</v>
      </c>
      <c r="J12" s="61">
        <f t="shared" ref="J12" si="2">SUM(F12:I12)</f>
        <v>9581.6</v>
      </c>
      <c r="K12" s="62">
        <f t="shared" si="1"/>
        <v>50418.400000000001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7" customFormat="1" x14ac:dyDescent="0.25">
      <c r="A13" s="56" t="s">
        <v>17</v>
      </c>
      <c r="B13" s="57">
        <v>4</v>
      </c>
      <c r="C13" s="58"/>
      <c r="D13" s="92"/>
      <c r="E13" s="65">
        <f t="shared" ref="E13:K13" si="3">SUM(E9:E12)</f>
        <v>404000</v>
      </c>
      <c r="F13" s="65">
        <f t="shared" si="3"/>
        <v>11594.8</v>
      </c>
      <c r="G13" s="65">
        <f t="shared" si="3"/>
        <v>54416.419999999991</v>
      </c>
      <c r="H13" s="65">
        <f t="shared" si="3"/>
        <v>10671.01</v>
      </c>
      <c r="I13" s="65">
        <f t="shared" si="3"/>
        <v>3254.9</v>
      </c>
      <c r="J13" s="65">
        <f t="shared" si="3"/>
        <v>79937.13</v>
      </c>
      <c r="K13" s="65">
        <f t="shared" si="3"/>
        <v>324062.87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32" customFormat="1" x14ac:dyDescent="0.25">
      <c r="A14" s="22"/>
      <c r="B14" s="22"/>
      <c r="C14" s="26"/>
      <c r="D14" s="91"/>
      <c r="E14" s="60"/>
      <c r="F14" s="60"/>
      <c r="G14" s="60"/>
      <c r="H14" s="60"/>
      <c r="I14" s="60"/>
      <c r="J14" s="60"/>
      <c r="K14" s="60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22" t="s">
        <v>102</v>
      </c>
      <c r="B15" s="22"/>
      <c r="C15" s="26"/>
      <c r="D15" s="91"/>
      <c r="E15" s="60" t="s">
        <v>153</v>
      </c>
      <c r="F15" s="60"/>
      <c r="G15" s="60"/>
      <c r="H15" s="60"/>
      <c r="I15" s="60"/>
      <c r="J15" s="60"/>
      <c r="K15" s="6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18" t="s">
        <v>26</v>
      </c>
      <c r="B16" s="18" t="s">
        <v>27</v>
      </c>
      <c r="C16" s="27" t="s">
        <v>80</v>
      </c>
      <c r="D16" s="85" t="s">
        <v>156</v>
      </c>
      <c r="E16" s="66">
        <v>60000</v>
      </c>
      <c r="F16" s="67">
        <v>1722</v>
      </c>
      <c r="G16" s="66">
        <v>3486.68</v>
      </c>
      <c r="H16" s="66">
        <v>1824</v>
      </c>
      <c r="I16" s="66">
        <v>25</v>
      </c>
      <c r="J16" s="61">
        <f>SUM(F16:I16)</f>
        <v>7057.68</v>
      </c>
      <c r="K16" s="62">
        <f>E16-J16</f>
        <v>52942.32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18" t="s">
        <v>25</v>
      </c>
      <c r="B17" s="18" t="s">
        <v>27</v>
      </c>
      <c r="C17" s="27" t="s">
        <v>80</v>
      </c>
      <c r="D17" s="85" t="s">
        <v>157</v>
      </c>
      <c r="E17" s="62">
        <v>32000</v>
      </c>
      <c r="F17" s="62">
        <v>918.4</v>
      </c>
      <c r="G17" s="62">
        <v>0</v>
      </c>
      <c r="H17" s="62">
        <v>972.8</v>
      </c>
      <c r="I17" s="62">
        <v>1730.05</v>
      </c>
      <c r="J17" s="61">
        <v>3621.25</v>
      </c>
      <c r="K17" s="62">
        <f t="shared" ref="K17" si="4">E17-J17</f>
        <v>28378.75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7" customFormat="1" x14ac:dyDescent="0.25">
      <c r="A18" s="56" t="s">
        <v>17</v>
      </c>
      <c r="B18" s="57">
        <v>2</v>
      </c>
      <c r="C18" s="58"/>
      <c r="D18" s="92"/>
      <c r="E18" s="65">
        <f t="shared" ref="E18:K18" si="5">SUM(E16:E17)</f>
        <v>92000</v>
      </c>
      <c r="F18" s="65">
        <f t="shared" si="5"/>
        <v>2640.4</v>
      </c>
      <c r="G18" s="65">
        <f t="shared" si="5"/>
        <v>3486.68</v>
      </c>
      <c r="H18" s="65">
        <f t="shared" si="5"/>
        <v>2796.8</v>
      </c>
      <c r="I18" s="65">
        <f t="shared" si="5"/>
        <v>1755.05</v>
      </c>
      <c r="J18" s="65">
        <f t="shared" si="5"/>
        <v>10678.93</v>
      </c>
      <c r="K18" s="65">
        <f t="shared" si="5"/>
        <v>81321.070000000007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32" customFormat="1" x14ac:dyDescent="0.25">
      <c r="A19" s="13"/>
      <c r="B19" s="13"/>
      <c r="C19" s="14"/>
      <c r="D19" s="93"/>
      <c r="E19" s="66"/>
      <c r="F19" s="66"/>
      <c r="G19" s="66"/>
      <c r="H19" s="66"/>
      <c r="I19" s="66"/>
      <c r="J19" s="66"/>
      <c r="K19" s="66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5" t="s">
        <v>122</v>
      </c>
      <c r="B20" s="13"/>
      <c r="C20" s="14"/>
      <c r="D20" s="93"/>
      <c r="E20" s="66"/>
      <c r="F20" s="66"/>
      <c r="G20" s="66"/>
      <c r="H20" s="66"/>
      <c r="I20" s="66"/>
      <c r="J20" s="66"/>
      <c r="K20" s="66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13" t="s">
        <v>149</v>
      </c>
      <c r="B21" s="13" t="s">
        <v>123</v>
      </c>
      <c r="C21" s="15" t="s">
        <v>83</v>
      </c>
      <c r="D21" s="84" t="s">
        <v>157</v>
      </c>
      <c r="E21" s="66">
        <v>110000</v>
      </c>
      <c r="F21" s="66">
        <v>3157</v>
      </c>
      <c r="G21" s="68">
        <v>13668.89</v>
      </c>
      <c r="H21" s="66">
        <v>3344</v>
      </c>
      <c r="I21" s="66">
        <v>3179.9</v>
      </c>
      <c r="J21" s="61">
        <f>+F21+G21+H21+I21</f>
        <v>23349.79</v>
      </c>
      <c r="K21" s="62">
        <f>E21-J21</f>
        <v>86650.209999999992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7" customFormat="1" x14ac:dyDescent="0.25">
      <c r="A22" s="56" t="s">
        <v>17</v>
      </c>
      <c r="B22" s="57">
        <v>1</v>
      </c>
      <c r="C22" s="58"/>
      <c r="D22" s="92"/>
      <c r="E22" s="65">
        <f t="shared" ref="E22:K22" si="6">SUM(E21:E21)</f>
        <v>110000</v>
      </c>
      <c r="F22" s="65">
        <f t="shared" si="6"/>
        <v>3157</v>
      </c>
      <c r="G22" s="65">
        <f t="shared" si="6"/>
        <v>13668.89</v>
      </c>
      <c r="H22" s="65">
        <f t="shared" si="6"/>
        <v>3344</v>
      </c>
      <c r="I22" s="65">
        <f t="shared" si="6"/>
        <v>3179.9</v>
      </c>
      <c r="J22" s="65">
        <f t="shared" si="6"/>
        <v>23349.79</v>
      </c>
      <c r="K22" s="65">
        <f t="shared" si="6"/>
        <v>86650.209999999992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32" customFormat="1" x14ac:dyDescent="0.25">
      <c r="A23" s="35"/>
      <c r="B23" s="35"/>
      <c r="C23" s="35"/>
      <c r="D23" s="86"/>
      <c r="E23" s="69"/>
      <c r="F23" s="63"/>
      <c r="G23" s="63"/>
      <c r="H23" s="63"/>
      <c r="I23" s="63"/>
      <c r="J23" s="63"/>
      <c r="K23" s="69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39" t="s">
        <v>104</v>
      </c>
      <c r="B24" s="22"/>
      <c r="C24" s="26"/>
      <c r="D24" s="91"/>
      <c r="E24" s="60"/>
      <c r="F24" s="60"/>
      <c r="G24" s="60"/>
      <c r="H24" s="60"/>
      <c r="I24" s="60"/>
      <c r="J24" s="60"/>
      <c r="K24" s="60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7" customFormat="1" x14ac:dyDescent="0.25">
      <c r="A25" s="24" t="s">
        <v>86</v>
      </c>
      <c r="B25" s="24" t="s">
        <v>29</v>
      </c>
      <c r="C25" s="37" t="s">
        <v>83</v>
      </c>
      <c r="D25" s="87" t="s">
        <v>157</v>
      </c>
      <c r="E25" s="64">
        <v>72000</v>
      </c>
      <c r="F25" s="64">
        <v>2066.4</v>
      </c>
      <c r="G25" s="64">
        <v>5744.84</v>
      </c>
      <c r="H25" s="64">
        <v>2188.8000000000002</v>
      </c>
      <c r="I25" s="64">
        <v>25</v>
      </c>
      <c r="J25" s="61">
        <f t="shared" ref="J25:J26" si="7">SUM(F25:I25)</f>
        <v>10025.040000000001</v>
      </c>
      <c r="K25" s="62">
        <f t="shared" ref="K25:K26" si="8">E25-J25</f>
        <v>61974.96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2" customFormat="1" x14ac:dyDescent="0.25">
      <c r="A26" s="24" t="s">
        <v>70</v>
      </c>
      <c r="B26" s="24" t="s">
        <v>139</v>
      </c>
      <c r="C26" s="37" t="s">
        <v>83</v>
      </c>
      <c r="D26" s="87" t="s">
        <v>156</v>
      </c>
      <c r="E26" s="64">
        <v>50000</v>
      </c>
      <c r="F26" s="64">
        <v>1435</v>
      </c>
      <c r="G26" s="64">
        <v>1854</v>
      </c>
      <c r="H26" s="64">
        <v>1520</v>
      </c>
      <c r="I26" s="64">
        <v>25</v>
      </c>
      <c r="J26" s="61">
        <f t="shared" si="7"/>
        <v>4834</v>
      </c>
      <c r="K26" s="62">
        <f t="shared" si="8"/>
        <v>45166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7" customFormat="1" x14ac:dyDescent="0.25">
      <c r="A27" s="56" t="s">
        <v>17</v>
      </c>
      <c r="B27" s="57">
        <v>2</v>
      </c>
      <c r="C27" s="58"/>
      <c r="D27" s="92"/>
      <c r="E27" s="65">
        <f t="shared" ref="E27:K27" si="9">SUM(E25:E26)</f>
        <v>122000</v>
      </c>
      <c r="F27" s="65">
        <f t="shared" si="9"/>
        <v>3501.4</v>
      </c>
      <c r="G27" s="65">
        <f t="shared" si="9"/>
        <v>7598.84</v>
      </c>
      <c r="H27" s="65">
        <f t="shared" si="9"/>
        <v>3708.8</v>
      </c>
      <c r="I27" s="65">
        <f t="shared" si="9"/>
        <v>50</v>
      </c>
      <c r="J27" s="65">
        <f t="shared" si="9"/>
        <v>14859.04</v>
      </c>
      <c r="K27" s="65">
        <f t="shared" si="9"/>
        <v>107140.95999999999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7" customFormat="1" x14ac:dyDescent="0.25">
      <c r="D28" s="87"/>
      <c r="E28" s="64"/>
      <c r="F28" s="64"/>
      <c r="G28" s="64"/>
      <c r="H28" s="64"/>
      <c r="I28" s="64"/>
      <c r="J28" s="64"/>
      <c r="K28" s="6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40" t="s">
        <v>180</v>
      </c>
      <c r="B29" s="22"/>
      <c r="C29" s="26"/>
      <c r="D29" s="91"/>
      <c r="E29" s="60"/>
      <c r="F29" s="60"/>
      <c r="G29" s="60"/>
      <c r="H29" s="60"/>
      <c r="I29" s="60"/>
      <c r="J29" s="60"/>
      <c r="K29" s="60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2" customFormat="1" x14ac:dyDescent="0.25">
      <c r="A30" s="46" t="s">
        <v>22</v>
      </c>
      <c r="B30" s="44" t="s">
        <v>124</v>
      </c>
      <c r="C30" s="45" t="s">
        <v>91</v>
      </c>
      <c r="D30" s="83" t="s">
        <v>156</v>
      </c>
      <c r="E30" s="61">
        <v>26250</v>
      </c>
      <c r="F30" s="61">
        <v>753.38</v>
      </c>
      <c r="G30" s="61">
        <v>0</v>
      </c>
      <c r="H30" s="61">
        <v>798</v>
      </c>
      <c r="I30" s="61">
        <v>2952.95</v>
      </c>
      <c r="J30" s="61">
        <f t="shared" ref="J30:J33" si="10">SUM(F30:I30)</f>
        <v>4504.33</v>
      </c>
      <c r="K30" s="62">
        <f t="shared" ref="K30:K33" si="11">E30-J30</f>
        <v>21745.67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s="32" customFormat="1" x14ac:dyDescent="0.25">
      <c r="A31" s="46" t="s">
        <v>19</v>
      </c>
      <c r="B31" s="44" t="s">
        <v>140</v>
      </c>
      <c r="C31" s="45" t="s">
        <v>91</v>
      </c>
      <c r="D31" s="83" t="s">
        <v>156</v>
      </c>
      <c r="E31" s="61">
        <v>40000</v>
      </c>
      <c r="F31" s="61">
        <v>1148</v>
      </c>
      <c r="G31" s="61">
        <v>442.65</v>
      </c>
      <c r="H31" s="61">
        <v>1216</v>
      </c>
      <c r="I31" s="61">
        <v>280.2</v>
      </c>
      <c r="J31" s="61">
        <f t="shared" ref="J31" si="12">SUM(F31:I31)</f>
        <v>3086.85</v>
      </c>
      <c r="K31" s="62">
        <f t="shared" si="11"/>
        <v>36913.15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2" customFormat="1" x14ac:dyDescent="0.25">
      <c r="A32" s="11" t="s">
        <v>131</v>
      </c>
      <c r="B32" s="11" t="s">
        <v>132</v>
      </c>
      <c r="C32" s="9" t="s">
        <v>91</v>
      </c>
      <c r="D32" s="88" t="s">
        <v>156</v>
      </c>
      <c r="E32" s="62">
        <v>41000</v>
      </c>
      <c r="F32" s="62">
        <v>1176.7</v>
      </c>
      <c r="G32" s="62">
        <v>347.17</v>
      </c>
      <c r="H32" s="62">
        <v>1246.4000000000001</v>
      </c>
      <c r="I32" s="62">
        <v>1602.45</v>
      </c>
      <c r="J32" s="61">
        <f t="shared" si="10"/>
        <v>4372.72</v>
      </c>
      <c r="K32" s="62">
        <f t="shared" si="11"/>
        <v>36627.279999999999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11" t="s">
        <v>159</v>
      </c>
      <c r="B33" s="11" t="s">
        <v>154</v>
      </c>
      <c r="C33" s="9" t="s">
        <v>91</v>
      </c>
      <c r="D33" s="88" t="s">
        <v>157</v>
      </c>
      <c r="E33" s="62">
        <v>37000</v>
      </c>
      <c r="F33" s="62">
        <v>1061.9000000000001</v>
      </c>
      <c r="G33" s="62">
        <v>19.25</v>
      </c>
      <c r="H33" s="62">
        <v>1124.8</v>
      </c>
      <c r="I33" s="62">
        <v>25</v>
      </c>
      <c r="J33" s="61">
        <f t="shared" si="10"/>
        <v>2230.9499999999998</v>
      </c>
      <c r="K33" s="62">
        <f t="shared" si="11"/>
        <v>34769.050000000003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7" customFormat="1" x14ac:dyDescent="0.25">
      <c r="A34" s="56" t="s">
        <v>17</v>
      </c>
      <c r="B34" s="57">
        <v>4</v>
      </c>
      <c r="C34" s="58"/>
      <c r="D34" s="92"/>
      <c r="E34" s="65">
        <f t="shared" ref="E34:K34" si="13">SUM(E30:E33)</f>
        <v>144250</v>
      </c>
      <c r="F34" s="65">
        <f t="shared" si="13"/>
        <v>4139.9799999999996</v>
      </c>
      <c r="G34" s="65">
        <f t="shared" si="13"/>
        <v>809.06999999999994</v>
      </c>
      <c r="H34" s="65">
        <f t="shared" si="13"/>
        <v>4385.2</v>
      </c>
      <c r="I34" s="65">
        <f t="shared" si="13"/>
        <v>4860.5999999999995</v>
      </c>
      <c r="J34" s="65">
        <f t="shared" si="13"/>
        <v>14194.850000000002</v>
      </c>
      <c r="K34" s="65">
        <f t="shared" si="13"/>
        <v>130055.15000000001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32" customFormat="1" x14ac:dyDescent="0.25">
      <c r="A35" s="38"/>
      <c r="B35" s="22"/>
      <c r="C35" s="26"/>
      <c r="D35" s="91"/>
      <c r="E35" s="60"/>
      <c r="F35" s="60"/>
      <c r="G35" s="60"/>
      <c r="H35" s="60"/>
      <c r="I35" s="60"/>
      <c r="J35" s="60"/>
      <c r="K35" s="60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0" t="s">
        <v>125</v>
      </c>
      <c r="B36" s="22"/>
      <c r="C36" s="26"/>
      <c r="D36" s="91"/>
      <c r="E36" s="60"/>
      <c r="F36" s="60"/>
      <c r="G36" s="60"/>
      <c r="H36" s="60"/>
      <c r="I36" s="60"/>
      <c r="J36" s="60"/>
      <c r="K36" s="60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11" t="s">
        <v>126</v>
      </c>
      <c r="B37" s="11" t="s">
        <v>119</v>
      </c>
      <c r="C37" s="27" t="s">
        <v>80</v>
      </c>
      <c r="D37" s="84" t="s">
        <v>156</v>
      </c>
      <c r="E37" s="66">
        <v>54000</v>
      </c>
      <c r="F37" s="66">
        <v>1549.8</v>
      </c>
      <c r="G37" s="66">
        <v>2181.92</v>
      </c>
      <c r="H37" s="66">
        <v>1641.6</v>
      </c>
      <c r="I37" s="66">
        <v>1602.45</v>
      </c>
      <c r="J37" s="61">
        <f t="shared" ref="J37" si="14">SUM(F37:I37)</f>
        <v>6975.7699999999995</v>
      </c>
      <c r="K37" s="62">
        <f t="shared" ref="K37" si="15">E37-J37</f>
        <v>47024.23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7" customFormat="1" x14ac:dyDescent="0.25">
      <c r="A38" s="56" t="s">
        <v>17</v>
      </c>
      <c r="B38" s="57">
        <v>1</v>
      </c>
      <c r="C38" s="58"/>
      <c r="D38" s="92"/>
      <c r="E38" s="65">
        <f>SUM(E37)</f>
        <v>54000</v>
      </c>
      <c r="F38" s="65">
        <f t="shared" ref="F38:K38" si="16">SUM(F37)</f>
        <v>1549.8</v>
      </c>
      <c r="G38" s="65">
        <f t="shared" si="16"/>
        <v>2181.92</v>
      </c>
      <c r="H38" s="65">
        <f t="shared" si="16"/>
        <v>1641.6</v>
      </c>
      <c r="I38" s="65">
        <f t="shared" si="16"/>
        <v>1602.45</v>
      </c>
      <c r="J38" s="65">
        <f t="shared" si="16"/>
        <v>6975.7699999999995</v>
      </c>
      <c r="K38" s="65">
        <f t="shared" si="16"/>
        <v>47024.23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s="32" customFormat="1" x14ac:dyDescent="0.25">
      <c r="A39" s="38"/>
      <c r="B39" s="22"/>
      <c r="C39" s="26"/>
      <c r="D39" s="91"/>
      <c r="E39" s="60"/>
      <c r="F39" s="60"/>
      <c r="G39" s="60"/>
      <c r="H39" s="60"/>
      <c r="I39" s="60"/>
      <c r="J39" s="60"/>
      <c r="K39" s="6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40" t="s">
        <v>127</v>
      </c>
      <c r="B40" s="22"/>
      <c r="C40" s="26"/>
      <c r="D40" s="91"/>
      <c r="E40" s="60"/>
      <c r="F40" s="60"/>
      <c r="G40" s="60"/>
      <c r="H40" s="60"/>
      <c r="I40" s="60"/>
      <c r="J40" s="60"/>
      <c r="K40" s="60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2" customFormat="1" x14ac:dyDescent="0.25">
      <c r="A41" s="18" t="s">
        <v>18</v>
      </c>
      <c r="B41" s="18" t="s">
        <v>152</v>
      </c>
      <c r="C41" s="109" t="s">
        <v>80</v>
      </c>
      <c r="D41" s="89" t="s">
        <v>156</v>
      </c>
      <c r="E41" s="63">
        <v>145000</v>
      </c>
      <c r="F41" s="63">
        <v>4161.5</v>
      </c>
      <c r="G41" s="63">
        <v>22690.49</v>
      </c>
      <c r="H41" s="63">
        <v>4408</v>
      </c>
      <c r="I41" s="63">
        <v>3781</v>
      </c>
      <c r="J41" s="61">
        <f>+F41+G41+H41+I41</f>
        <v>35040.990000000005</v>
      </c>
      <c r="K41" s="62">
        <f t="shared" ref="K41" si="17">E41-J41</f>
        <v>109959.01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7" customFormat="1" x14ac:dyDescent="0.25">
      <c r="A42" s="56" t="s">
        <v>17</v>
      </c>
      <c r="B42" s="57">
        <v>1</v>
      </c>
      <c r="C42" s="58"/>
      <c r="D42" s="92"/>
      <c r="E42" s="65">
        <f t="shared" ref="E42:K42" si="18">SUM(E41:E41)</f>
        <v>145000</v>
      </c>
      <c r="F42" s="65">
        <f t="shared" si="18"/>
        <v>4161.5</v>
      </c>
      <c r="G42" s="65">
        <f t="shared" si="18"/>
        <v>22690.49</v>
      </c>
      <c r="H42" s="65">
        <f t="shared" si="18"/>
        <v>4408</v>
      </c>
      <c r="I42" s="65">
        <f t="shared" si="18"/>
        <v>3781</v>
      </c>
      <c r="J42" s="65">
        <f t="shared" si="18"/>
        <v>35040.990000000005</v>
      </c>
      <c r="K42" s="65">
        <f t="shared" si="18"/>
        <v>109959.01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32" customFormat="1" x14ac:dyDescent="0.25">
      <c r="A43" s="38"/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40" t="s">
        <v>103</v>
      </c>
      <c r="B44" s="22"/>
      <c r="C44" s="26"/>
      <c r="D44" s="91"/>
      <c r="E44" s="60"/>
      <c r="F44" s="60"/>
      <c r="G44" s="60"/>
      <c r="H44" s="60"/>
      <c r="I44" s="60"/>
      <c r="J44" s="60"/>
      <c r="K44" s="60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2" customFormat="1" x14ac:dyDescent="0.25">
      <c r="A45" s="10" t="s">
        <v>172</v>
      </c>
      <c r="B45" s="13" t="s">
        <v>89</v>
      </c>
      <c r="C45" s="37" t="s">
        <v>83</v>
      </c>
      <c r="D45" s="87" t="s">
        <v>156</v>
      </c>
      <c r="E45" s="64">
        <v>55000</v>
      </c>
      <c r="F45" s="64">
        <v>1578.5</v>
      </c>
      <c r="G45" s="64">
        <v>2559.6799999999998</v>
      </c>
      <c r="H45" s="64">
        <v>1672</v>
      </c>
      <c r="I45" s="64">
        <v>1599.4</v>
      </c>
      <c r="J45" s="61">
        <f t="shared" ref="J45" si="19">SUM(F45:I45)</f>
        <v>7409.58</v>
      </c>
      <c r="K45" s="62">
        <f t="shared" ref="K45:K51" si="20">E45-J45</f>
        <v>47590.42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11" t="s">
        <v>66</v>
      </c>
      <c r="B46" s="11" t="s">
        <v>51</v>
      </c>
      <c r="C46" s="20" t="s">
        <v>80</v>
      </c>
      <c r="D46" s="87" t="s">
        <v>157</v>
      </c>
      <c r="E46" s="64">
        <v>65000</v>
      </c>
      <c r="F46" s="64">
        <v>1865.5</v>
      </c>
      <c r="G46" s="64">
        <v>4427.58</v>
      </c>
      <c r="H46" s="64">
        <v>1976</v>
      </c>
      <c r="I46" s="64">
        <v>1882.2</v>
      </c>
      <c r="J46" s="61">
        <f t="shared" ref="J46:J51" si="21">SUM(F46:I46)</f>
        <v>10151.280000000001</v>
      </c>
      <c r="K46" s="62">
        <f t="shared" si="20"/>
        <v>54848.72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0" t="s">
        <v>67</v>
      </c>
      <c r="B47" s="18" t="s">
        <v>52</v>
      </c>
      <c r="C47" s="20" t="s">
        <v>135</v>
      </c>
      <c r="D47" s="87" t="s">
        <v>157</v>
      </c>
      <c r="E47" s="64">
        <v>22599.26</v>
      </c>
      <c r="F47" s="64">
        <v>648.6</v>
      </c>
      <c r="G47" s="64">
        <v>0</v>
      </c>
      <c r="H47" s="64">
        <v>687.02</v>
      </c>
      <c r="I47" s="64">
        <v>152.6</v>
      </c>
      <c r="J47" s="61">
        <f t="shared" si="21"/>
        <v>1488.2199999999998</v>
      </c>
      <c r="K47" s="62">
        <f t="shared" si="20"/>
        <v>21111.039999999997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0" t="s">
        <v>68</v>
      </c>
      <c r="B48" s="18" t="s">
        <v>138</v>
      </c>
      <c r="C48" s="20" t="s">
        <v>83</v>
      </c>
      <c r="D48" s="87" t="s">
        <v>157</v>
      </c>
      <c r="E48" s="64">
        <v>37000</v>
      </c>
      <c r="F48" s="64">
        <v>1061.9000000000001</v>
      </c>
      <c r="G48" s="64">
        <v>19.25</v>
      </c>
      <c r="H48" s="64">
        <v>1124.8</v>
      </c>
      <c r="I48" s="64">
        <v>25</v>
      </c>
      <c r="J48" s="61">
        <f t="shared" si="21"/>
        <v>2230.9499999999998</v>
      </c>
      <c r="K48" s="62">
        <f t="shared" si="20"/>
        <v>34769.050000000003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0" t="s">
        <v>69</v>
      </c>
      <c r="B49" s="18" t="s">
        <v>128</v>
      </c>
      <c r="C49" s="20" t="s">
        <v>80</v>
      </c>
      <c r="D49" s="87" t="s">
        <v>157</v>
      </c>
      <c r="E49" s="64">
        <v>65000</v>
      </c>
      <c r="F49" s="64">
        <v>1865.5</v>
      </c>
      <c r="G49" s="64">
        <v>4427.58</v>
      </c>
      <c r="H49" s="64">
        <v>1976</v>
      </c>
      <c r="I49" s="64">
        <v>332.6</v>
      </c>
      <c r="J49" s="61">
        <f t="shared" si="21"/>
        <v>8601.68</v>
      </c>
      <c r="K49" s="62">
        <f t="shared" si="20"/>
        <v>56398.32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0" t="s">
        <v>163</v>
      </c>
      <c r="B50" s="18" t="s">
        <v>16</v>
      </c>
      <c r="C50" s="20" t="s">
        <v>83</v>
      </c>
      <c r="D50" s="87" t="s">
        <v>157</v>
      </c>
      <c r="E50" s="64">
        <v>60000</v>
      </c>
      <c r="F50" s="64">
        <v>1722</v>
      </c>
      <c r="G50" s="64">
        <v>3486.68</v>
      </c>
      <c r="H50" s="64">
        <v>1368</v>
      </c>
      <c r="I50" s="64">
        <v>25</v>
      </c>
      <c r="J50" s="61">
        <f t="shared" si="21"/>
        <v>6601.68</v>
      </c>
      <c r="K50" s="62">
        <f t="shared" si="20"/>
        <v>53398.32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7" customFormat="1" x14ac:dyDescent="0.25">
      <c r="A51" s="12" t="s">
        <v>72</v>
      </c>
      <c r="B51" s="12" t="s">
        <v>151</v>
      </c>
      <c r="C51" s="37" t="s">
        <v>83</v>
      </c>
      <c r="D51" s="87" t="s">
        <v>157</v>
      </c>
      <c r="E51" s="64">
        <v>45000</v>
      </c>
      <c r="F51" s="64">
        <v>1291.5</v>
      </c>
      <c r="G51" s="64">
        <v>911.71</v>
      </c>
      <c r="H51" s="64">
        <v>1824</v>
      </c>
      <c r="I51" s="64">
        <v>1602.45</v>
      </c>
      <c r="J51" s="61">
        <f t="shared" si="21"/>
        <v>5629.66</v>
      </c>
      <c r="K51" s="62">
        <f t="shared" si="20"/>
        <v>39370.339999999997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37" customFormat="1" x14ac:dyDescent="0.25">
      <c r="A52" s="56" t="s">
        <v>17</v>
      </c>
      <c r="B52" s="57">
        <v>7</v>
      </c>
      <c r="C52" s="58"/>
      <c r="D52" s="92"/>
      <c r="E52" s="65">
        <f>SUM(E45:E51)</f>
        <v>349599.26</v>
      </c>
      <c r="F52" s="65">
        <f t="shared" ref="F52:K52" si="22">SUM(F45:F51)</f>
        <v>10033.5</v>
      </c>
      <c r="G52" s="65">
        <f t="shared" si="22"/>
        <v>15832.48</v>
      </c>
      <c r="H52" s="65">
        <f t="shared" si="22"/>
        <v>10627.82</v>
      </c>
      <c r="I52" s="65">
        <f t="shared" si="22"/>
        <v>5619.25</v>
      </c>
      <c r="J52" s="65">
        <f t="shared" si="22"/>
        <v>42113.05</v>
      </c>
      <c r="K52" s="65">
        <f t="shared" si="22"/>
        <v>307486.20999999996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s="32" customFormat="1" x14ac:dyDescent="0.25">
      <c r="A53" s="22"/>
      <c r="B53" s="49"/>
      <c r="C53" s="26" t="s">
        <v>158</v>
      </c>
      <c r="D53" s="91"/>
      <c r="E53" s="60"/>
      <c r="F53" s="60"/>
      <c r="G53" s="60"/>
      <c r="H53" s="60"/>
      <c r="I53" s="60"/>
      <c r="J53" s="60"/>
      <c r="K53" s="60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40" t="s">
        <v>101</v>
      </c>
      <c r="B54" s="22"/>
      <c r="C54" s="26"/>
      <c r="D54" s="91"/>
      <c r="E54" s="60"/>
      <c r="F54" s="60"/>
      <c r="G54" s="60"/>
      <c r="H54" s="60"/>
      <c r="I54" s="60"/>
      <c r="J54" s="60"/>
      <c r="K54" s="60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7" customFormat="1" x14ac:dyDescent="0.25">
      <c r="A55" s="18" t="s">
        <v>88</v>
      </c>
      <c r="B55" s="18" t="s">
        <v>177</v>
      </c>
      <c r="C55" s="20" t="s">
        <v>82</v>
      </c>
      <c r="D55" s="87" t="s">
        <v>157</v>
      </c>
      <c r="E55" s="63">
        <v>85000</v>
      </c>
      <c r="F55" s="63">
        <v>2439.5</v>
      </c>
      <c r="G55" s="69">
        <v>6194.94</v>
      </c>
      <c r="H55" s="63">
        <v>2584</v>
      </c>
      <c r="I55" s="63">
        <v>25</v>
      </c>
      <c r="J55" s="61">
        <f t="shared" ref="J55" si="23">SUM(F55:I55)</f>
        <v>11243.439999999999</v>
      </c>
      <c r="K55" s="62">
        <f t="shared" ref="K55" si="24">E55-J55</f>
        <v>73756.56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7" customFormat="1" x14ac:dyDescent="0.25">
      <c r="A56" s="56" t="s">
        <v>17</v>
      </c>
      <c r="B56" s="57">
        <v>1</v>
      </c>
      <c r="C56" s="58"/>
      <c r="D56" s="92"/>
      <c r="E56" s="65">
        <f>SUM(E55)</f>
        <v>85000</v>
      </c>
      <c r="F56" s="65">
        <f t="shared" ref="F56:K56" si="25">SUM(F55)</f>
        <v>2439.5</v>
      </c>
      <c r="G56" s="65">
        <f t="shared" si="25"/>
        <v>6194.94</v>
      </c>
      <c r="H56" s="65">
        <f t="shared" si="25"/>
        <v>2584</v>
      </c>
      <c r="I56" s="65">
        <f t="shared" si="25"/>
        <v>25</v>
      </c>
      <c r="J56" s="65">
        <f t="shared" si="25"/>
        <v>11243.439999999999</v>
      </c>
      <c r="K56" s="65">
        <f t="shared" si="25"/>
        <v>73756.56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s="32" customFormat="1" x14ac:dyDescent="0.25">
      <c r="A57" s="38"/>
      <c r="B57" s="22"/>
      <c r="C57" s="26"/>
      <c r="D57" s="91"/>
      <c r="E57" s="60"/>
      <c r="F57" s="60"/>
      <c r="G57" s="60"/>
      <c r="H57" s="60"/>
      <c r="I57" s="60"/>
      <c r="J57" s="60"/>
      <c r="K57" s="60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40" t="s">
        <v>100</v>
      </c>
      <c r="B58" s="22"/>
      <c r="C58" s="26"/>
      <c r="D58" s="91"/>
      <c r="E58" s="60"/>
      <c r="F58" s="60"/>
      <c r="G58" s="60"/>
      <c r="H58" s="60"/>
      <c r="I58" s="60"/>
      <c r="J58" s="60"/>
      <c r="K58" s="60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8" t="s">
        <v>42</v>
      </c>
      <c r="B59" s="18" t="s">
        <v>94</v>
      </c>
      <c r="C59" s="110" t="s">
        <v>82</v>
      </c>
      <c r="D59" s="93" t="s">
        <v>157</v>
      </c>
      <c r="E59" s="66">
        <v>73500</v>
      </c>
      <c r="F59" s="70">
        <v>2109.4499999999998</v>
      </c>
      <c r="G59" s="66">
        <v>6027.11</v>
      </c>
      <c r="H59" s="66">
        <v>2234.4</v>
      </c>
      <c r="I59" s="66">
        <v>280.2</v>
      </c>
      <c r="J59" s="61">
        <f>SUM(F59:I59)</f>
        <v>10651.16</v>
      </c>
      <c r="K59" s="62">
        <f>E59-J59</f>
        <v>62848.84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3" t="s">
        <v>35</v>
      </c>
      <c r="B60" s="13" t="s">
        <v>44</v>
      </c>
      <c r="C60" s="14" t="s">
        <v>83</v>
      </c>
      <c r="D60" s="93" t="s">
        <v>157</v>
      </c>
      <c r="E60" s="66">
        <v>20000</v>
      </c>
      <c r="F60" s="70">
        <v>574</v>
      </c>
      <c r="G60" s="66">
        <v>0</v>
      </c>
      <c r="H60" s="66">
        <v>608</v>
      </c>
      <c r="I60" s="66">
        <v>1602.45</v>
      </c>
      <c r="J60" s="61">
        <f>SUM(F60:I60)</f>
        <v>2784.45</v>
      </c>
      <c r="K60" s="62">
        <f>E60-J60</f>
        <v>17215.55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13" t="s">
        <v>37</v>
      </c>
      <c r="B61" s="13" t="s">
        <v>45</v>
      </c>
      <c r="C61" s="14" t="s">
        <v>83</v>
      </c>
      <c r="D61" s="93" t="s">
        <v>157</v>
      </c>
      <c r="E61" s="66">
        <v>17600</v>
      </c>
      <c r="F61" s="71">
        <v>505.12</v>
      </c>
      <c r="G61" s="66">
        <v>0</v>
      </c>
      <c r="H61" s="62">
        <v>535.04</v>
      </c>
      <c r="I61" s="66">
        <v>152.6</v>
      </c>
      <c r="J61" s="61">
        <f>SUM(F61:I61)</f>
        <v>1192.7599999999998</v>
      </c>
      <c r="K61" s="62">
        <f>E61-J61</f>
        <v>16407.240000000002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8" t="s">
        <v>38</v>
      </c>
      <c r="B62" s="18" t="s">
        <v>44</v>
      </c>
      <c r="C62" s="110" t="s">
        <v>82</v>
      </c>
      <c r="D62" s="111" t="s">
        <v>157</v>
      </c>
      <c r="E62" s="66">
        <v>20000</v>
      </c>
      <c r="F62" s="70">
        <v>574</v>
      </c>
      <c r="G62" s="66">
        <v>0</v>
      </c>
      <c r="H62" s="66">
        <v>608</v>
      </c>
      <c r="I62" s="66">
        <v>25</v>
      </c>
      <c r="J62" s="61">
        <f t="shared" ref="J62" si="26">SUM(F62:I62)</f>
        <v>1207</v>
      </c>
      <c r="K62" s="62">
        <f t="shared" ref="K62" si="27">E62-J62</f>
        <v>18793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3" t="s">
        <v>39</v>
      </c>
      <c r="B63" s="13" t="s">
        <v>44</v>
      </c>
      <c r="C63" s="15" t="s">
        <v>83</v>
      </c>
      <c r="D63" s="84" t="s">
        <v>156</v>
      </c>
      <c r="E63" s="66">
        <v>20000</v>
      </c>
      <c r="F63" s="70">
        <v>574</v>
      </c>
      <c r="G63" s="66">
        <v>0</v>
      </c>
      <c r="H63" s="66">
        <v>608</v>
      </c>
      <c r="I63" s="66">
        <v>25</v>
      </c>
      <c r="J63" s="61">
        <f>SUM(F63:I63)</f>
        <v>1207</v>
      </c>
      <c r="K63" s="62">
        <f>E63-J63</f>
        <v>18793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7" customFormat="1" x14ac:dyDescent="0.25">
      <c r="A64" s="13" t="s">
        <v>84</v>
      </c>
      <c r="B64" s="13" t="s">
        <v>44</v>
      </c>
      <c r="C64" s="15" t="s">
        <v>83</v>
      </c>
      <c r="D64" s="84" t="s">
        <v>157</v>
      </c>
      <c r="E64" s="62">
        <v>23000</v>
      </c>
      <c r="F64" s="62">
        <v>660.1</v>
      </c>
      <c r="G64" s="62">
        <v>0</v>
      </c>
      <c r="H64" s="62">
        <v>699.2</v>
      </c>
      <c r="I64" s="62">
        <v>25</v>
      </c>
      <c r="J64" s="61">
        <f t="shared" ref="J64" si="28">SUM(F64:I64)</f>
        <v>1384.3000000000002</v>
      </c>
      <c r="K64" s="62">
        <f t="shared" ref="K64" si="29">E64-J64</f>
        <v>21615.7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7" customFormat="1" x14ac:dyDescent="0.25">
      <c r="A65" s="13" t="s">
        <v>168</v>
      </c>
      <c r="B65" s="18" t="s">
        <v>120</v>
      </c>
      <c r="C65" s="15" t="s">
        <v>83</v>
      </c>
      <c r="D65" s="84" t="s">
        <v>156</v>
      </c>
      <c r="E65" s="62">
        <v>35000</v>
      </c>
      <c r="F65" s="62">
        <v>1004.5</v>
      </c>
      <c r="G65" s="62">
        <v>0</v>
      </c>
      <c r="H65" s="62">
        <v>1064</v>
      </c>
      <c r="I65" s="62">
        <v>25</v>
      </c>
      <c r="J65" s="61">
        <v>2093.5</v>
      </c>
      <c r="K65" s="62">
        <v>32906.5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37" customFormat="1" x14ac:dyDescent="0.25">
      <c r="A66" s="13" t="s">
        <v>169</v>
      </c>
      <c r="B66" s="18" t="s">
        <v>170</v>
      </c>
      <c r="C66" s="27" t="s">
        <v>83</v>
      </c>
      <c r="D66" s="84" t="s">
        <v>156</v>
      </c>
      <c r="E66" s="62">
        <v>31250</v>
      </c>
      <c r="F66" s="62">
        <v>896.88</v>
      </c>
      <c r="G66" s="62">
        <v>0</v>
      </c>
      <c r="H66" s="62">
        <v>950</v>
      </c>
      <c r="I66" s="62">
        <v>25</v>
      </c>
      <c r="J66" s="61">
        <v>1871.88</v>
      </c>
      <c r="K66" s="62">
        <v>29378.12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37" customFormat="1" x14ac:dyDescent="0.25">
      <c r="A67" s="56" t="s">
        <v>17</v>
      </c>
      <c r="B67" s="57">
        <v>8</v>
      </c>
      <c r="C67" s="58"/>
      <c r="D67" s="92"/>
      <c r="E67" s="65">
        <f t="shared" ref="E67:K67" si="30">SUM(E59:E66)</f>
        <v>240350</v>
      </c>
      <c r="F67" s="65">
        <f t="shared" si="30"/>
        <v>6898.05</v>
      </c>
      <c r="G67" s="65">
        <f t="shared" si="30"/>
        <v>6027.11</v>
      </c>
      <c r="H67" s="65">
        <f t="shared" si="30"/>
        <v>7306.64</v>
      </c>
      <c r="I67" s="65">
        <f t="shared" si="30"/>
        <v>2160.25</v>
      </c>
      <c r="J67" s="65">
        <f t="shared" si="30"/>
        <v>22392.050000000003</v>
      </c>
      <c r="K67" s="65">
        <f t="shared" si="30"/>
        <v>217957.95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2" customFormat="1" x14ac:dyDescent="0.25">
      <c r="A68" s="38"/>
      <c r="B68" s="22"/>
      <c r="C68" s="26"/>
      <c r="D68" s="91"/>
      <c r="E68" s="60"/>
      <c r="F68" s="60"/>
      <c r="G68" s="60"/>
      <c r="H68" s="60"/>
      <c r="I68" s="60"/>
      <c r="J68" s="60"/>
      <c r="K68" s="60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40" t="s">
        <v>105</v>
      </c>
      <c r="B69" s="22"/>
      <c r="C69" s="26"/>
      <c r="D69" s="91"/>
      <c r="E69" s="60"/>
      <c r="F69" s="60"/>
      <c r="G69" s="60"/>
      <c r="H69" s="60"/>
      <c r="I69" s="60"/>
      <c r="J69" s="60"/>
      <c r="K69" s="60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13" t="s">
        <v>41</v>
      </c>
      <c r="B70" s="13" t="s">
        <v>46</v>
      </c>
      <c r="C70" s="15" t="s">
        <v>83</v>
      </c>
      <c r="D70" s="84" t="s">
        <v>156</v>
      </c>
      <c r="E70" s="66">
        <v>17600</v>
      </c>
      <c r="F70" s="66">
        <v>505.12</v>
      </c>
      <c r="G70" s="66">
        <v>0</v>
      </c>
      <c r="H70" s="66">
        <v>535.04</v>
      </c>
      <c r="I70" s="66">
        <v>1602.45</v>
      </c>
      <c r="J70" s="61">
        <f t="shared" ref="J70" si="31">SUM(F70:I70)</f>
        <v>2642.6099999999997</v>
      </c>
      <c r="K70" s="62">
        <f t="shared" ref="K70" si="32">E70-J70</f>
        <v>14957.39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1" t="s">
        <v>24</v>
      </c>
      <c r="B71" s="11" t="s">
        <v>115</v>
      </c>
      <c r="C71" s="25" t="s">
        <v>135</v>
      </c>
      <c r="D71" s="94" t="s">
        <v>156</v>
      </c>
      <c r="E71" s="72">
        <v>24596</v>
      </c>
      <c r="F71" s="72">
        <v>705.91</v>
      </c>
      <c r="G71" s="72">
        <v>0</v>
      </c>
      <c r="H71" s="72">
        <v>747.72</v>
      </c>
      <c r="I71" s="72">
        <v>25</v>
      </c>
      <c r="J71" s="61">
        <f t="shared" ref="J71:J74" si="33">SUM(F71:I71)</f>
        <v>1478.63</v>
      </c>
      <c r="K71" s="62">
        <f t="shared" ref="K71:K74" si="34">E71-J71</f>
        <v>23117.37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3" t="s">
        <v>43</v>
      </c>
      <c r="B72" s="13" t="s">
        <v>47</v>
      </c>
      <c r="C72" s="16" t="s">
        <v>83</v>
      </c>
      <c r="D72" s="95" t="s">
        <v>156</v>
      </c>
      <c r="E72" s="62">
        <v>22000</v>
      </c>
      <c r="F72" s="62">
        <v>631.4</v>
      </c>
      <c r="G72" s="66">
        <v>0</v>
      </c>
      <c r="H72" s="62">
        <v>668.8</v>
      </c>
      <c r="I72" s="62">
        <v>25</v>
      </c>
      <c r="J72" s="61">
        <f t="shared" si="33"/>
        <v>1325.1999999999998</v>
      </c>
      <c r="K72" s="62">
        <f t="shared" si="34"/>
        <v>20674.8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7" customFormat="1" ht="15" customHeight="1" x14ac:dyDescent="0.25">
      <c r="A73" s="24" t="s">
        <v>166</v>
      </c>
      <c r="B73" s="24" t="s">
        <v>167</v>
      </c>
      <c r="C73" s="27" t="s">
        <v>83</v>
      </c>
      <c r="D73" s="87" t="s">
        <v>157</v>
      </c>
      <c r="E73" s="64">
        <v>17600</v>
      </c>
      <c r="F73" s="64">
        <v>505.12</v>
      </c>
      <c r="G73" s="64">
        <v>0</v>
      </c>
      <c r="H73" s="64">
        <v>535.04</v>
      </c>
      <c r="I73" s="64">
        <v>25</v>
      </c>
      <c r="J73" s="64">
        <f t="shared" si="33"/>
        <v>1065.1599999999999</v>
      </c>
      <c r="K73" s="64">
        <f t="shared" si="34"/>
        <v>16534.84</v>
      </c>
    </row>
    <row r="74" spans="1:27" s="37" customFormat="1" x14ac:dyDescent="0.25">
      <c r="A74" s="7" t="s">
        <v>20</v>
      </c>
      <c r="B74" s="2" t="s">
        <v>21</v>
      </c>
      <c r="C74" s="37" t="s">
        <v>135</v>
      </c>
      <c r="D74" s="87" t="s">
        <v>157</v>
      </c>
      <c r="E74" s="64">
        <v>10000</v>
      </c>
      <c r="F74" s="64">
        <v>287</v>
      </c>
      <c r="G74" s="64">
        <v>0</v>
      </c>
      <c r="H74" s="64">
        <v>304</v>
      </c>
      <c r="I74" s="64">
        <v>25</v>
      </c>
      <c r="J74" s="61">
        <f t="shared" si="33"/>
        <v>616</v>
      </c>
      <c r="K74" s="62">
        <f t="shared" si="34"/>
        <v>9384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7" customFormat="1" x14ac:dyDescent="0.25">
      <c r="A75" s="56" t="s">
        <v>17</v>
      </c>
      <c r="B75" s="57">
        <v>5</v>
      </c>
      <c r="C75" s="58"/>
      <c r="D75" s="92"/>
      <c r="E75" s="65">
        <f>SUM(E70:E74)</f>
        <v>91796</v>
      </c>
      <c r="F75" s="65">
        <f t="shared" ref="F75:K75" si="35">SUM(F70:F74)</f>
        <v>2634.5499999999997</v>
      </c>
      <c r="G75" s="65">
        <f t="shared" si="35"/>
        <v>0</v>
      </c>
      <c r="H75" s="65">
        <f t="shared" si="35"/>
        <v>2790.6</v>
      </c>
      <c r="I75" s="65">
        <f t="shared" si="35"/>
        <v>1702.45</v>
      </c>
      <c r="J75" s="65">
        <f t="shared" si="35"/>
        <v>7127.5999999999995</v>
      </c>
      <c r="K75" s="65">
        <f t="shared" si="35"/>
        <v>84668.4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32" customFormat="1" x14ac:dyDescent="0.25">
      <c r="B76" s="22"/>
      <c r="C76" s="26"/>
      <c r="D76" s="91"/>
      <c r="E76" s="60"/>
      <c r="F76" s="60"/>
      <c r="G76" s="60"/>
      <c r="H76" s="60"/>
      <c r="I76" s="60"/>
      <c r="J76" s="60"/>
      <c r="K76" s="60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40" t="s">
        <v>150</v>
      </c>
      <c r="B77" s="22"/>
      <c r="C77" s="26"/>
      <c r="D77" s="91"/>
      <c r="E77" s="60"/>
      <c r="F77" s="60"/>
      <c r="G77" s="60"/>
      <c r="H77" s="60"/>
      <c r="I77" s="60"/>
      <c r="J77" s="60"/>
      <c r="K77" s="60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13" t="s">
        <v>63</v>
      </c>
      <c r="B78" s="13" t="s">
        <v>50</v>
      </c>
      <c r="C78" s="15" t="s">
        <v>83</v>
      </c>
      <c r="D78" s="84" t="s">
        <v>156</v>
      </c>
      <c r="E78" s="62">
        <v>22000</v>
      </c>
      <c r="F78" s="62">
        <v>631.4</v>
      </c>
      <c r="G78" s="62">
        <v>0</v>
      </c>
      <c r="H78" s="62">
        <v>668.8</v>
      </c>
      <c r="I78" s="62">
        <v>25</v>
      </c>
      <c r="J78" s="61">
        <f>SUM(F78:I78)</f>
        <v>1325.1999999999998</v>
      </c>
      <c r="K78" s="62">
        <f>E78-J78</f>
        <v>20674.8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3" t="s">
        <v>57</v>
      </c>
      <c r="B79" s="13" t="s">
        <v>49</v>
      </c>
      <c r="C79" s="15" t="s">
        <v>135</v>
      </c>
      <c r="D79" s="84" t="s">
        <v>156</v>
      </c>
      <c r="E79" s="62">
        <v>10000</v>
      </c>
      <c r="F79" s="62">
        <v>287</v>
      </c>
      <c r="G79" s="62">
        <v>0</v>
      </c>
      <c r="H79" s="62">
        <v>304</v>
      </c>
      <c r="I79" s="62">
        <v>25</v>
      </c>
      <c r="J79" s="61">
        <f>SUM(F79:I79)</f>
        <v>616</v>
      </c>
      <c r="K79" s="62">
        <f>E79-J79</f>
        <v>9384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7" customFormat="1" x14ac:dyDescent="0.25">
      <c r="A80" s="56" t="s">
        <v>17</v>
      </c>
      <c r="B80" s="57">
        <v>2</v>
      </c>
      <c r="C80" s="58"/>
      <c r="D80" s="92"/>
      <c r="E80" s="65">
        <f>SUM(E78:E79)</f>
        <v>32000</v>
      </c>
      <c r="F80" s="65">
        <f t="shared" ref="F80:K80" si="36">SUM(F78:F79)</f>
        <v>918.4</v>
      </c>
      <c r="G80" s="65">
        <f t="shared" si="36"/>
        <v>0</v>
      </c>
      <c r="H80" s="65">
        <f t="shared" si="36"/>
        <v>972.8</v>
      </c>
      <c r="I80" s="65">
        <f t="shared" si="36"/>
        <v>50</v>
      </c>
      <c r="J80" s="65">
        <f t="shared" si="36"/>
        <v>1941.1999999999998</v>
      </c>
      <c r="K80" s="65">
        <f t="shared" si="36"/>
        <v>30058.799999999999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2" customFormat="1" x14ac:dyDescent="0.25">
      <c r="B81" s="22"/>
      <c r="C81" s="26"/>
      <c r="D81" s="91"/>
      <c r="E81" s="60"/>
      <c r="F81" s="60"/>
      <c r="G81" s="60"/>
      <c r="H81" s="60"/>
      <c r="I81" s="60"/>
      <c r="J81" s="60"/>
      <c r="K81" s="60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16" t="s">
        <v>173</v>
      </c>
      <c r="B82" s="22"/>
      <c r="C82" s="26"/>
      <c r="D82" s="91"/>
      <c r="E82" s="60"/>
      <c r="F82" s="60"/>
      <c r="G82" s="60"/>
      <c r="H82" s="60"/>
      <c r="I82" s="60"/>
      <c r="J82" s="60"/>
      <c r="K82" s="6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37" t="s">
        <v>13</v>
      </c>
      <c r="B83" s="24" t="s">
        <v>116</v>
      </c>
      <c r="C83" s="37" t="s">
        <v>83</v>
      </c>
      <c r="D83" s="87" t="s">
        <v>156</v>
      </c>
      <c r="E83" s="64">
        <v>31500</v>
      </c>
      <c r="F83" s="64">
        <v>904.05</v>
      </c>
      <c r="G83" s="64">
        <v>0</v>
      </c>
      <c r="H83" s="64">
        <v>957.6</v>
      </c>
      <c r="I83" s="64">
        <v>25</v>
      </c>
      <c r="J83" s="61">
        <f>SUM(F83:I83)</f>
        <v>1886.65</v>
      </c>
      <c r="K83" s="62">
        <f>E83-J83</f>
        <v>29613.35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3" t="s">
        <v>97</v>
      </c>
      <c r="B84" s="13" t="s">
        <v>14</v>
      </c>
      <c r="C84" s="27" t="s">
        <v>83</v>
      </c>
      <c r="D84" s="85" t="s">
        <v>156</v>
      </c>
      <c r="E84" s="62">
        <v>25200</v>
      </c>
      <c r="F84" s="62">
        <v>723.24</v>
      </c>
      <c r="G84" s="64">
        <v>0</v>
      </c>
      <c r="H84" s="62">
        <v>766.08</v>
      </c>
      <c r="I84" s="62">
        <v>25</v>
      </c>
      <c r="J84" s="61">
        <f>SUM(F84:I84)</f>
        <v>1514.3200000000002</v>
      </c>
      <c r="K84" s="62">
        <f>E84-J84</f>
        <v>23685.68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60</v>
      </c>
      <c r="B85" s="13" t="s">
        <v>14</v>
      </c>
      <c r="C85" s="15" t="s">
        <v>135</v>
      </c>
      <c r="D85" s="84" t="s">
        <v>156</v>
      </c>
      <c r="E85" s="62">
        <v>16445</v>
      </c>
      <c r="F85" s="62">
        <v>471.97</v>
      </c>
      <c r="G85" s="62">
        <v>0</v>
      </c>
      <c r="H85" s="62">
        <v>499.93</v>
      </c>
      <c r="I85" s="62">
        <v>507.8</v>
      </c>
      <c r="J85" s="61">
        <f>SUM(F85:I85)</f>
        <v>1479.7</v>
      </c>
      <c r="K85" s="62">
        <f>E85-J85</f>
        <v>14965.3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7" customFormat="1" x14ac:dyDescent="0.25">
      <c r="A86" s="13" t="s">
        <v>61</v>
      </c>
      <c r="B86" s="13" t="s">
        <v>116</v>
      </c>
      <c r="C86" s="15" t="s">
        <v>83</v>
      </c>
      <c r="D86" s="84" t="s">
        <v>156</v>
      </c>
      <c r="E86" s="62">
        <v>25200</v>
      </c>
      <c r="F86" s="62">
        <v>723.24</v>
      </c>
      <c r="G86" s="62">
        <v>0</v>
      </c>
      <c r="H86" s="62">
        <v>766.08</v>
      </c>
      <c r="I86" s="62">
        <v>267.60000000000002</v>
      </c>
      <c r="J86" s="61">
        <f t="shared" ref="J86:J87" si="37">SUM(F86:I86)</f>
        <v>1756.92</v>
      </c>
      <c r="K86" s="62">
        <f t="shared" ref="K86:K87" si="38">E86-J86</f>
        <v>23443.08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32" customFormat="1" x14ac:dyDescent="0.25">
      <c r="A87" s="117" t="s">
        <v>174</v>
      </c>
      <c r="B87" s="44" t="s">
        <v>14</v>
      </c>
      <c r="C87" s="45" t="s">
        <v>83</v>
      </c>
      <c r="D87" s="83" t="s">
        <v>156</v>
      </c>
      <c r="E87" s="61">
        <v>25000</v>
      </c>
      <c r="F87" s="61">
        <v>717.5</v>
      </c>
      <c r="G87" s="61">
        <v>0</v>
      </c>
      <c r="H87" s="61">
        <v>760</v>
      </c>
      <c r="I87" s="61">
        <v>25</v>
      </c>
      <c r="J87" s="61">
        <f t="shared" si="37"/>
        <v>1502.5</v>
      </c>
      <c r="K87" s="61">
        <f t="shared" si="38"/>
        <v>23497.5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164</v>
      </c>
      <c r="B88" s="13" t="s">
        <v>14</v>
      </c>
      <c r="C88" s="27" t="s">
        <v>83</v>
      </c>
      <c r="D88" s="84" t="s">
        <v>156</v>
      </c>
      <c r="E88" s="62">
        <v>25000</v>
      </c>
      <c r="F88" s="62">
        <v>717.5</v>
      </c>
      <c r="G88" s="62">
        <v>0</v>
      </c>
      <c r="H88" s="62">
        <v>760</v>
      </c>
      <c r="I88" s="62">
        <v>25</v>
      </c>
      <c r="J88" s="61">
        <f>SUM(F88:I88)</f>
        <v>1502.5</v>
      </c>
      <c r="K88" s="62">
        <f>E88-J88</f>
        <v>23497.5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ht="15" customHeight="1" x14ac:dyDescent="0.25">
      <c r="A89" s="24" t="s">
        <v>171</v>
      </c>
      <c r="B89" s="24" t="s">
        <v>14</v>
      </c>
      <c r="C89" s="27" t="s">
        <v>83</v>
      </c>
      <c r="D89" s="87" t="s">
        <v>156</v>
      </c>
      <c r="E89" s="64">
        <v>25200</v>
      </c>
      <c r="F89" s="64">
        <v>723.24</v>
      </c>
      <c r="G89" s="64">
        <v>0</v>
      </c>
      <c r="H89" s="64">
        <v>766.08</v>
      </c>
      <c r="I89" s="64">
        <v>25</v>
      </c>
      <c r="J89" s="64">
        <f>SUM(F89:I89)</f>
        <v>1514.3200000000002</v>
      </c>
      <c r="K89" s="64">
        <f>E89-J89</f>
        <v>23685.68</v>
      </c>
    </row>
    <row r="90" spans="1:27" s="37" customFormat="1" x14ac:dyDescent="0.25">
      <c r="A90" s="56" t="s">
        <v>17</v>
      </c>
      <c r="B90" s="57">
        <v>7</v>
      </c>
      <c r="C90" s="58"/>
      <c r="D90" s="92"/>
      <c r="E90" s="65">
        <f t="shared" ref="E90:K90" si="39">SUM(E83:E89)</f>
        <v>173545</v>
      </c>
      <c r="F90" s="65">
        <f t="shared" si="39"/>
        <v>4980.74</v>
      </c>
      <c r="G90" s="65">
        <f t="shared" si="39"/>
        <v>0</v>
      </c>
      <c r="H90" s="65">
        <f t="shared" si="39"/>
        <v>5275.77</v>
      </c>
      <c r="I90" s="65">
        <f t="shared" si="39"/>
        <v>900.4</v>
      </c>
      <c r="J90" s="65">
        <f t="shared" si="39"/>
        <v>11156.91</v>
      </c>
      <c r="K90" s="65">
        <f t="shared" si="39"/>
        <v>162388.09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2" spans="1:27" ht="15" customHeight="1" x14ac:dyDescent="0.25">
      <c r="A92" s="39" t="s">
        <v>175</v>
      </c>
    </row>
    <row r="93" spans="1:27" s="32" customFormat="1" x14ac:dyDescent="0.25">
      <c r="A93" s="13" t="s">
        <v>62</v>
      </c>
      <c r="B93" s="13" t="s">
        <v>48</v>
      </c>
      <c r="C93" s="15" t="s">
        <v>83</v>
      </c>
      <c r="D93" s="84" t="s">
        <v>156</v>
      </c>
      <c r="E93" s="62">
        <v>17600</v>
      </c>
      <c r="F93" s="62">
        <v>505.12</v>
      </c>
      <c r="G93" s="62">
        <v>0</v>
      </c>
      <c r="H93" s="62">
        <v>535.04</v>
      </c>
      <c r="I93" s="62">
        <v>152.6</v>
      </c>
      <c r="J93" s="61">
        <f>SUM(F93:I93)</f>
        <v>1192.7599999999998</v>
      </c>
      <c r="K93" s="62">
        <f>E93-J93</f>
        <v>16407.240000000002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54</v>
      </c>
      <c r="B94" s="13" t="s">
        <v>48</v>
      </c>
      <c r="C94" s="15" t="s">
        <v>83</v>
      </c>
      <c r="D94" s="84" t="s">
        <v>157</v>
      </c>
      <c r="E94" s="62">
        <v>17600</v>
      </c>
      <c r="F94" s="62">
        <v>505.12</v>
      </c>
      <c r="G94" s="62">
        <v>0</v>
      </c>
      <c r="H94" s="62">
        <v>535.04</v>
      </c>
      <c r="I94" s="62">
        <v>152.6</v>
      </c>
      <c r="J94" s="61">
        <f t="shared" ref="J94" si="40">SUM(F94:I94)</f>
        <v>1192.7599999999998</v>
      </c>
      <c r="K94" s="62">
        <f t="shared" ref="K94" si="41">E94-J94</f>
        <v>16407.240000000002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55</v>
      </c>
      <c r="B95" s="18" t="s">
        <v>48</v>
      </c>
      <c r="C95" s="15" t="s">
        <v>83</v>
      </c>
      <c r="D95" s="84" t="s">
        <v>157</v>
      </c>
      <c r="E95" s="62">
        <v>17600</v>
      </c>
      <c r="F95" s="62">
        <v>505.12</v>
      </c>
      <c r="G95" s="62">
        <v>0</v>
      </c>
      <c r="H95" s="62">
        <v>535.04</v>
      </c>
      <c r="I95" s="62">
        <v>25</v>
      </c>
      <c r="J95" s="61">
        <f t="shared" ref="J95" si="42">SUM(F95:I95)</f>
        <v>1065.1599999999999</v>
      </c>
      <c r="K95" s="62">
        <f t="shared" ref="K95" si="43">E95-J95</f>
        <v>16534.84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56</v>
      </c>
      <c r="B96" s="13" t="s">
        <v>48</v>
      </c>
      <c r="C96" s="15" t="s">
        <v>83</v>
      </c>
      <c r="D96" s="84" t="s">
        <v>156</v>
      </c>
      <c r="E96" s="62">
        <v>17600</v>
      </c>
      <c r="F96" s="62">
        <v>505.12</v>
      </c>
      <c r="G96" s="62">
        <v>0</v>
      </c>
      <c r="H96" s="62">
        <v>535.04</v>
      </c>
      <c r="I96" s="62">
        <v>25</v>
      </c>
      <c r="J96" s="61">
        <f>SUM(F96:I96)</f>
        <v>1065.1599999999999</v>
      </c>
      <c r="K96" s="62">
        <f>E96-J96</f>
        <v>16534.84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58</v>
      </c>
      <c r="B97" s="13" t="s">
        <v>48</v>
      </c>
      <c r="C97" s="15" t="s">
        <v>135</v>
      </c>
      <c r="D97" s="84" t="s">
        <v>157</v>
      </c>
      <c r="E97" s="62">
        <v>10000</v>
      </c>
      <c r="F97" s="62">
        <v>287</v>
      </c>
      <c r="G97" s="62">
        <v>0</v>
      </c>
      <c r="H97" s="62">
        <v>304</v>
      </c>
      <c r="I97" s="62">
        <v>25</v>
      </c>
      <c r="J97" s="61">
        <f>SUM(F97:I97)</f>
        <v>616</v>
      </c>
      <c r="K97" s="62">
        <f>E97-J97</f>
        <v>9384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59</v>
      </c>
      <c r="B98" s="13" t="s">
        <v>48</v>
      </c>
      <c r="C98" s="15" t="s">
        <v>83</v>
      </c>
      <c r="D98" s="84" t="s">
        <v>157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252.6</v>
      </c>
      <c r="J98" s="61">
        <f>SUM(F98:I98)</f>
        <v>1292.7599999999998</v>
      </c>
      <c r="K98" s="62">
        <f>E98-J98</f>
        <v>16307.24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96</v>
      </c>
      <c r="B99" s="13" t="s">
        <v>85</v>
      </c>
      <c r="C99" s="15" t="s">
        <v>83</v>
      </c>
      <c r="D99" s="84" t="s">
        <v>157</v>
      </c>
      <c r="E99" s="62">
        <v>17600</v>
      </c>
      <c r="F99" s="62">
        <v>505.12</v>
      </c>
      <c r="G99" s="62">
        <v>0</v>
      </c>
      <c r="H99" s="62">
        <v>535.04</v>
      </c>
      <c r="I99" s="62">
        <v>25</v>
      </c>
      <c r="J99" s="61">
        <f t="shared" ref="J99" si="44">SUM(F99:I99)</f>
        <v>1065.1599999999999</v>
      </c>
      <c r="K99" s="62">
        <f t="shared" ref="K99" si="45">E99-J99</f>
        <v>16534.84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7" customFormat="1" x14ac:dyDescent="0.25">
      <c r="A100" s="13" t="s">
        <v>136</v>
      </c>
      <c r="B100" s="13" t="s">
        <v>85</v>
      </c>
      <c r="C100" s="15" t="s">
        <v>83</v>
      </c>
      <c r="D100" s="84" t="s">
        <v>156</v>
      </c>
      <c r="E100" s="62">
        <v>17600</v>
      </c>
      <c r="F100" s="62">
        <v>505.12</v>
      </c>
      <c r="G100" s="62">
        <v>0</v>
      </c>
      <c r="H100" s="62">
        <v>535.04</v>
      </c>
      <c r="I100" s="62">
        <v>25</v>
      </c>
      <c r="J100" s="61">
        <f>SUM(F100:I100)</f>
        <v>1065.1599999999999</v>
      </c>
      <c r="K100" s="62">
        <f>E100-J100</f>
        <v>16534.84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s="37" customFormat="1" x14ac:dyDescent="0.25">
      <c r="A101" s="56" t="s">
        <v>17</v>
      </c>
      <c r="B101" s="57">
        <v>8</v>
      </c>
      <c r="C101" s="58"/>
      <c r="D101" s="92"/>
      <c r="E101" s="65">
        <f>SUM(E93:E100)</f>
        <v>133200</v>
      </c>
      <c r="F101" s="65">
        <f>SUM(F93:F100)</f>
        <v>3822.8399999999997</v>
      </c>
      <c r="G101" s="65">
        <f>SUM(G93:G100)</f>
        <v>0</v>
      </c>
      <c r="H101" s="65">
        <f>SUM(H93:H100)</f>
        <v>4049.2799999999997</v>
      </c>
      <c r="I101" s="65">
        <f>SUM(I93:I100)</f>
        <v>682.8</v>
      </c>
      <c r="J101" s="65">
        <f>SUM(J93:J100)</f>
        <v>8554.9199999999983</v>
      </c>
      <c r="K101" s="65">
        <f>SUM(K93:K100)</f>
        <v>124645.08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3" spans="1:27" s="32" customFormat="1" x14ac:dyDescent="0.25">
      <c r="A103" s="40" t="s">
        <v>106</v>
      </c>
      <c r="B103" s="41"/>
      <c r="C103" s="42"/>
      <c r="D103" s="96"/>
      <c r="E103" s="73"/>
      <c r="F103" s="73"/>
      <c r="G103" s="73"/>
      <c r="H103" s="73"/>
      <c r="I103" s="73"/>
      <c r="J103" s="73"/>
      <c r="K103" s="73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7" customFormat="1" x14ac:dyDescent="0.25">
      <c r="A104" s="13" t="s">
        <v>40</v>
      </c>
      <c r="B104" s="13" t="s">
        <v>117</v>
      </c>
      <c r="C104" s="15" t="s">
        <v>83</v>
      </c>
      <c r="D104" s="84" t="s">
        <v>156</v>
      </c>
      <c r="E104" s="66">
        <v>24675</v>
      </c>
      <c r="F104" s="66">
        <v>708.17</v>
      </c>
      <c r="G104" s="66">
        <v>0</v>
      </c>
      <c r="H104" s="66">
        <v>750.12</v>
      </c>
      <c r="I104" s="66">
        <v>25</v>
      </c>
      <c r="J104" s="61">
        <f>SUM(F104:I104)</f>
        <v>1483.29</v>
      </c>
      <c r="K104" s="62">
        <f>E104-J104</f>
        <v>23191.71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s="32" customFormat="1" x14ac:dyDescent="0.25">
      <c r="A105" s="24" t="s">
        <v>118</v>
      </c>
      <c r="B105" s="37" t="s">
        <v>95</v>
      </c>
      <c r="C105" s="37" t="s">
        <v>83</v>
      </c>
      <c r="D105" s="87" t="s">
        <v>156</v>
      </c>
      <c r="E105" s="64">
        <v>54000</v>
      </c>
      <c r="F105" s="64">
        <v>1549.8</v>
      </c>
      <c r="G105" s="64">
        <v>2181.92</v>
      </c>
      <c r="H105" s="64">
        <v>1641.6</v>
      </c>
      <c r="I105" s="64">
        <v>1602.45</v>
      </c>
      <c r="J105" s="61">
        <f t="shared" ref="J105" si="46">SUM(F105:I105)</f>
        <v>6975.7699999999995</v>
      </c>
      <c r="K105" s="62">
        <f t="shared" ref="K105" si="47">E105-J105</f>
        <v>47024.23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2" customFormat="1" x14ac:dyDescent="0.25">
      <c r="A106" s="24" t="s">
        <v>160</v>
      </c>
      <c r="B106" s="37" t="s">
        <v>161</v>
      </c>
      <c r="C106" s="37" t="s">
        <v>83</v>
      </c>
      <c r="D106" s="87" t="s">
        <v>157</v>
      </c>
      <c r="E106" s="64">
        <v>35500</v>
      </c>
      <c r="F106" s="64">
        <v>1018.85</v>
      </c>
      <c r="G106" s="64">
        <v>0</v>
      </c>
      <c r="H106" s="64">
        <v>1079.2</v>
      </c>
      <c r="I106" s="64">
        <v>25</v>
      </c>
      <c r="J106" s="61">
        <v>2123.0500000000002</v>
      </c>
      <c r="K106" s="62">
        <f t="shared" ref="K106" si="48">E106-J106</f>
        <v>33376.949999999997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7" customFormat="1" x14ac:dyDescent="0.25">
      <c r="A107" s="56" t="s">
        <v>17</v>
      </c>
      <c r="B107" s="57">
        <v>3</v>
      </c>
      <c r="C107" s="58"/>
      <c r="D107" s="92"/>
      <c r="E107" s="65">
        <f>SUM(E104:E106)</f>
        <v>114175</v>
      </c>
      <c r="F107" s="65">
        <f t="shared" ref="F107:K107" si="49">SUM(F104:F106)</f>
        <v>3276.8199999999997</v>
      </c>
      <c r="G107" s="65">
        <f t="shared" si="49"/>
        <v>2181.92</v>
      </c>
      <c r="H107" s="65">
        <f t="shared" si="49"/>
        <v>3470.92</v>
      </c>
      <c r="I107" s="65">
        <f t="shared" si="49"/>
        <v>1652.45</v>
      </c>
      <c r="J107" s="65">
        <f t="shared" si="49"/>
        <v>10582.11</v>
      </c>
      <c r="K107" s="65">
        <f t="shared" si="49"/>
        <v>103592.89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s="32" customFormat="1" x14ac:dyDescent="0.25">
      <c r="A108" s="13"/>
      <c r="B108" s="13"/>
      <c r="C108" s="15"/>
      <c r="D108" s="84"/>
      <c r="E108" s="62"/>
      <c r="F108" s="62"/>
      <c r="G108" s="62"/>
      <c r="H108" s="62"/>
      <c r="I108" s="62"/>
      <c r="J108" s="62"/>
      <c r="K108" s="62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2" customFormat="1" x14ac:dyDescent="0.25">
      <c r="A109" s="43" t="s">
        <v>107</v>
      </c>
      <c r="B109" s="41"/>
      <c r="C109" s="42"/>
      <c r="D109" s="96"/>
      <c r="E109" s="73"/>
      <c r="F109" s="73"/>
      <c r="G109" s="73"/>
      <c r="H109" s="73"/>
      <c r="I109" s="73"/>
      <c r="J109" s="73"/>
      <c r="K109" s="73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2" customFormat="1" x14ac:dyDescent="0.25">
      <c r="A110" s="10" t="s">
        <v>87</v>
      </c>
      <c r="B110" s="10" t="s">
        <v>129</v>
      </c>
      <c r="C110" s="27" t="s">
        <v>91</v>
      </c>
      <c r="D110" s="85" t="s">
        <v>157</v>
      </c>
      <c r="E110" s="74">
        <v>74000</v>
      </c>
      <c r="F110" s="74">
        <v>2123.8000000000002</v>
      </c>
      <c r="G110" s="74">
        <v>5805.71</v>
      </c>
      <c r="H110" s="74">
        <v>2249.6</v>
      </c>
      <c r="I110" s="74">
        <v>1602.45</v>
      </c>
      <c r="J110" s="61">
        <f t="shared" ref="J110" si="50">SUM(F110:I110)</f>
        <v>11781.560000000001</v>
      </c>
      <c r="K110" s="62">
        <f t="shared" ref="K110" si="51">E110-J110</f>
        <v>62218.44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2" customFormat="1" x14ac:dyDescent="0.25">
      <c r="A111" s="10" t="s">
        <v>33</v>
      </c>
      <c r="B111" s="10" t="s">
        <v>144</v>
      </c>
      <c r="C111" s="27" t="s">
        <v>80</v>
      </c>
      <c r="D111" s="85" t="s">
        <v>156</v>
      </c>
      <c r="E111" s="74">
        <v>55000</v>
      </c>
      <c r="F111" s="74">
        <v>1578.5</v>
      </c>
      <c r="G111" s="74">
        <v>2559.6799999999998</v>
      </c>
      <c r="H111" s="74">
        <v>1672</v>
      </c>
      <c r="I111" s="74">
        <v>762.2</v>
      </c>
      <c r="J111" s="61">
        <f t="shared" ref="J111:J113" si="52">SUM(F111:I111)</f>
        <v>6572.38</v>
      </c>
      <c r="K111" s="62">
        <f t="shared" ref="K111:K113" si="53">E111-J111</f>
        <v>48427.62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ht="15" customHeight="1" x14ac:dyDescent="0.25">
      <c r="A112" s="10" t="s">
        <v>32</v>
      </c>
      <c r="B112" s="10" t="s">
        <v>30</v>
      </c>
      <c r="C112" s="48" t="s">
        <v>135</v>
      </c>
      <c r="D112" s="97" t="s">
        <v>157</v>
      </c>
      <c r="E112" s="74">
        <v>24675</v>
      </c>
      <c r="F112" s="74">
        <v>708.17</v>
      </c>
      <c r="G112" s="74">
        <v>0</v>
      </c>
      <c r="H112" s="74">
        <v>750.12</v>
      </c>
      <c r="I112" s="74">
        <v>400.2</v>
      </c>
      <c r="J112" s="61">
        <f t="shared" si="52"/>
        <v>1858.49</v>
      </c>
      <c r="K112" s="62">
        <f t="shared" si="53"/>
        <v>22816.51</v>
      </c>
      <c r="L112" s="37"/>
      <c r="M112" s="37"/>
    </row>
    <row r="113" spans="1:27" s="37" customFormat="1" x14ac:dyDescent="0.25">
      <c r="A113" s="27" t="s">
        <v>31</v>
      </c>
      <c r="B113" s="27" t="s">
        <v>145</v>
      </c>
      <c r="C113" s="109" t="s">
        <v>80</v>
      </c>
      <c r="D113" s="112" t="s">
        <v>156</v>
      </c>
      <c r="E113" s="64">
        <v>43000</v>
      </c>
      <c r="F113" s="64">
        <v>1234.0999999999999</v>
      </c>
      <c r="G113" s="64">
        <v>629.44000000000005</v>
      </c>
      <c r="H113" s="64">
        <v>1307.2</v>
      </c>
      <c r="I113" s="64">
        <v>2050.0500000000002</v>
      </c>
      <c r="J113" s="61">
        <f t="shared" si="52"/>
        <v>5220.79</v>
      </c>
      <c r="K113" s="62">
        <f t="shared" si="53"/>
        <v>37779.21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s="37" customFormat="1" x14ac:dyDescent="0.25">
      <c r="A114" s="56" t="s">
        <v>17</v>
      </c>
      <c r="B114" s="57">
        <v>4</v>
      </c>
      <c r="C114" s="58"/>
      <c r="D114" s="92"/>
      <c r="E114" s="65">
        <f>SUM(E110:E113)</f>
        <v>196675</v>
      </c>
      <c r="F114" s="65">
        <f t="shared" ref="F114:K114" si="54">SUM(F110:F113)</f>
        <v>5644.57</v>
      </c>
      <c r="G114" s="65">
        <f t="shared" si="54"/>
        <v>8994.83</v>
      </c>
      <c r="H114" s="65">
        <f t="shared" si="54"/>
        <v>5978.92</v>
      </c>
      <c r="I114" s="65">
        <f t="shared" si="54"/>
        <v>4814.8999999999996</v>
      </c>
      <c r="J114" s="65">
        <f t="shared" si="54"/>
        <v>25433.220000000005</v>
      </c>
      <c r="K114" s="65">
        <f t="shared" si="54"/>
        <v>171241.78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s="32" customFormat="1" x14ac:dyDescent="0.25">
      <c r="A115" s="13"/>
      <c r="B115" s="13"/>
      <c r="C115" s="15"/>
      <c r="D115" s="84"/>
      <c r="E115" s="62"/>
      <c r="F115" s="62"/>
      <c r="G115" s="62"/>
      <c r="H115" s="62"/>
      <c r="I115" s="62"/>
      <c r="J115" s="62"/>
      <c r="K115" s="62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47" t="s">
        <v>130</v>
      </c>
      <c r="B116" s="27"/>
      <c r="C116" s="27"/>
      <c r="D116" s="85"/>
      <c r="E116" s="74"/>
      <c r="F116" s="74"/>
      <c r="G116" s="74"/>
      <c r="H116" s="74"/>
      <c r="I116" s="74"/>
      <c r="J116" s="74"/>
      <c r="K116" s="74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10" t="s">
        <v>23</v>
      </c>
      <c r="B117" s="10" t="s">
        <v>28</v>
      </c>
      <c r="C117" s="27" t="s">
        <v>91</v>
      </c>
      <c r="D117" s="85" t="s">
        <v>156</v>
      </c>
      <c r="E117" s="74">
        <v>45000</v>
      </c>
      <c r="F117" s="74">
        <v>1291.5</v>
      </c>
      <c r="G117" s="74">
        <v>1148.33</v>
      </c>
      <c r="H117" s="74">
        <v>1368</v>
      </c>
      <c r="I117" s="74">
        <v>25</v>
      </c>
      <c r="J117" s="61">
        <f t="shared" ref="J117:J119" si="55">SUM(F117:I117)</f>
        <v>3832.83</v>
      </c>
      <c r="K117" s="62">
        <f t="shared" ref="K117:K119" si="56">E117-J117</f>
        <v>41167.17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0" t="s">
        <v>73</v>
      </c>
      <c r="B118" s="10" t="s">
        <v>146</v>
      </c>
      <c r="C118" s="27" t="s">
        <v>91</v>
      </c>
      <c r="D118" s="85" t="s">
        <v>157</v>
      </c>
      <c r="E118" s="74">
        <v>29400</v>
      </c>
      <c r="F118" s="74">
        <v>843.78</v>
      </c>
      <c r="G118" s="74">
        <v>0</v>
      </c>
      <c r="H118" s="74">
        <v>893.76</v>
      </c>
      <c r="I118" s="74">
        <v>1602.45</v>
      </c>
      <c r="J118" s="61">
        <f t="shared" si="55"/>
        <v>3339.99</v>
      </c>
      <c r="K118" s="62">
        <f t="shared" si="56"/>
        <v>26060.010000000002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7" customFormat="1" x14ac:dyDescent="0.25">
      <c r="A119" s="10" t="s">
        <v>34</v>
      </c>
      <c r="B119" s="10" t="s">
        <v>146</v>
      </c>
      <c r="C119" s="27" t="s">
        <v>91</v>
      </c>
      <c r="D119" s="85" t="s">
        <v>157</v>
      </c>
      <c r="E119" s="74">
        <v>29400</v>
      </c>
      <c r="F119" s="74">
        <v>843.78</v>
      </c>
      <c r="G119" s="74">
        <v>0</v>
      </c>
      <c r="H119" s="74">
        <v>893.76</v>
      </c>
      <c r="I119" s="74">
        <v>152.6</v>
      </c>
      <c r="J119" s="61">
        <f t="shared" si="55"/>
        <v>1890.1399999999999</v>
      </c>
      <c r="K119" s="62">
        <f t="shared" si="56"/>
        <v>27509.86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s="37" customFormat="1" x14ac:dyDescent="0.25">
      <c r="A120" s="56" t="s">
        <v>17</v>
      </c>
      <c r="B120" s="57">
        <v>3</v>
      </c>
      <c r="C120" s="58"/>
      <c r="D120" s="92"/>
      <c r="E120" s="65">
        <f>SUM(E117:E119)</f>
        <v>103800</v>
      </c>
      <c r="F120" s="65">
        <f t="shared" ref="F120:K120" si="57">SUM(F117:F119)</f>
        <v>2979.0599999999995</v>
      </c>
      <c r="G120" s="65">
        <f t="shared" si="57"/>
        <v>1148.33</v>
      </c>
      <c r="H120" s="65">
        <f t="shared" si="57"/>
        <v>3155.5200000000004</v>
      </c>
      <c r="I120" s="65">
        <f t="shared" si="57"/>
        <v>1780.05</v>
      </c>
      <c r="J120" s="65">
        <f t="shared" si="57"/>
        <v>9062.9599999999991</v>
      </c>
      <c r="K120" s="65">
        <f t="shared" si="57"/>
        <v>94737.04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20" customFormat="1" ht="17.25" customHeight="1" x14ac:dyDescent="0.25">
      <c r="A121" s="43"/>
      <c r="B121" s="52"/>
      <c r="C121" s="47"/>
      <c r="D121" s="98"/>
      <c r="E121" s="75"/>
      <c r="F121" s="75"/>
      <c r="G121" s="75"/>
      <c r="H121" s="75"/>
      <c r="I121" s="75"/>
      <c r="J121" s="75"/>
      <c r="K121" s="75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s="32" customFormat="1" x14ac:dyDescent="0.25">
      <c r="A122" s="40" t="s">
        <v>108</v>
      </c>
      <c r="B122" s="41"/>
      <c r="C122" s="42"/>
      <c r="D122" s="96"/>
      <c r="E122" s="73"/>
      <c r="F122" s="73"/>
      <c r="G122" s="73"/>
      <c r="H122" s="73"/>
      <c r="I122" s="73"/>
      <c r="J122" s="73"/>
      <c r="K122" s="7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7" customFormat="1" x14ac:dyDescent="0.25">
      <c r="A123" s="2" t="s">
        <v>90</v>
      </c>
      <c r="B123" s="2" t="s">
        <v>165</v>
      </c>
      <c r="C123" s="37" t="s">
        <v>91</v>
      </c>
      <c r="D123" s="87" t="s">
        <v>157</v>
      </c>
      <c r="E123" s="63">
        <v>110000</v>
      </c>
      <c r="F123" s="63">
        <v>3157</v>
      </c>
      <c r="G123" s="63">
        <v>13668.89</v>
      </c>
      <c r="H123" s="63">
        <v>3344</v>
      </c>
      <c r="I123" s="63">
        <v>3179.9</v>
      </c>
      <c r="J123" s="61">
        <f t="shared" ref="J123" si="58">SUM(F123:I123)</f>
        <v>23349.79</v>
      </c>
      <c r="K123" s="62">
        <f t="shared" ref="K123" si="59">E123-J123</f>
        <v>86650.209999999992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s="37" customFormat="1" x14ac:dyDescent="0.25">
      <c r="A124" s="56" t="s">
        <v>17</v>
      </c>
      <c r="B124" s="57">
        <v>1</v>
      </c>
      <c r="C124" s="58"/>
      <c r="D124" s="92"/>
      <c r="E124" s="65">
        <f>SUM(E123)</f>
        <v>110000</v>
      </c>
      <c r="F124" s="65">
        <f t="shared" ref="F124:K124" si="60">SUM(F123)</f>
        <v>3157</v>
      </c>
      <c r="G124" s="65">
        <f t="shared" si="60"/>
        <v>13668.89</v>
      </c>
      <c r="H124" s="65">
        <f t="shared" si="60"/>
        <v>3344</v>
      </c>
      <c r="I124" s="65">
        <f t="shared" si="60"/>
        <v>3179.9</v>
      </c>
      <c r="J124" s="65">
        <f t="shared" si="60"/>
        <v>23349.79</v>
      </c>
      <c r="K124" s="65">
        <f t="shared" si="60"/>
        <v>86650.209999999992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s="32" customFormat="1" x14ac:dyDescent="0.25">
      <c r="A125" s="13"/>
      <c r="B125" s="13"/>
      <c r="C125" s="15"/>
      <c r="D125" s="84"/>
      <c r="E125" s="62"/>
      <c r="F125" s="62"/>
      <c r="G125" s="62"/>
      <c r="H125" s="62"/>
      <c r="I125" s="62"/>
      <c r="J125" s="62"/>
      <c r="K125" s="62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7" customFormat="1" x14ac:dyDescent="0.25">
      <c r="A126" s="40" t="s">
        <v>110</v>
      </c>
      <c r="B126" s="41"/>
      <c r="C126" s="42"/>
      <c r="D126" s="96"/>
      <c r="E126" s="73"/>
      <c r="F126" s="73"/>
      <c r="G126" s="73"/>
      <c r="H126" s="73"/>
      <c r="I126" s="73"/>
      <c r="J126" s="73"/>
      <c r="K126" s="73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37" customFormat="1" x14ac:dyDescent="0.25">
      <c r="A127" s="35" t="s">
        <v>92</v>
      </c>
      <c r="B127" s="24" t="s">
        <v>93</v>
      </c>
      <c r="C127" s="24" t="s">
        <v>83</v>
      </c>
      <c r="D127" s="89" t="s">
        <v>157</v>
      </c>
      <c r="E127" s="76">
        <v>110000</v>
      </c>
      <c r="F127" s="76">
        <v>3157</v>
      </c>
      <c r="G127" s="76">
        <v>14457.62</v>
      </c>
      <c r="H127" s="76">
        <v>3344</v>
      </c>
      <c r="I127" s="76">
        <v>2529</v>
      </c>
      <c r="J127" s="61">
        <f t="shared" ref="J127" si="61">SUM(F127:I127)</f>
        <v>23487.620000000003</v>
      </c>
      <c r="K127" s="62">
        <f t="shared" ref="K127" si="62">E127-J127</f>
        <v>86512.38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7" customFormat="1" x14ac:dyDescent="0.25">
      <c r="A128" s="56" t="s">
        <v>17</v>
      </c>
      <c r="B128" s="57">
        <v>1</v>
      </c>
      <c r="C128" s="58"/>
      <c r="D128" s="92"/>
      <c r="E128" s="65">
        <f>SUM(E127)</f>
        <v>110000</v>
      </c>
      <c r="F128" s="65">
        <f t="shared" ref="F128:K128" si="63">SUM(F127)</f>
        <v>3157</v>
      </c>
      <c r="G128" s="65">
        <f t="shared" si="63"/>
        <v>14457.62</v>
      </c>
      <c r="H128" s="65">
        <f t="shared" si="63"/>
        <v>3344</v>
      </c>
      <c r="I128" s="65">
        <f t="shared" si="63"/>
        <v>2529</v>
      </c>
      <c r="J128" s="65">
        <f t="shared" si="63"/>
        <v>23487.620000000003</v>
      </c>
      <c r="K128" s="65">
        <f t="shared" si="63"/>
        <v>86512.38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2" customFormat="1" x14ac:dyDescent="0.25">
      <c r="A129" s="13"/>
      <c r="B129" s="13"/>
      <c r="C129" s="15"/>
      <c r="D129" s="84"/>
      <c r="E129" s="62"/>
      <c r="F129" s="62"/>
      <c r="G129" s="62"/>
      <c r="H129" s="62"/>
      <c r="I129" s="62"/>
      <c r="J129" s="62"/>
      <c r="K129" s="62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s="37" customFormat="1" x14ac:dyDescent="0.25">
      <c r="A130" s="40" t="s">
        <v>112</v>
      </c>
      <c r="B130" s="13"/>
      <c r="C130" s="15"/>
      <c r="D130" s="84"/>
      <c r="E130" s="62"/>
      <c r="F130" s="62"/>
      <c r="G130" s="62"/>
      <c r="H130" s="62"/>
      <c r="I130" s="62"/>
      <c r="J130" s="62"/>
      <c r="K130" s="62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s="37" customFormat="1" x14ac:dyDescent="0.25">
      <c r="A131" s="13" t="s">
        <v>133</v>
      </c>
      <c r="B131" s="13" t="s">
        <v>134</v>
      </c>
      <c r="C131" s="15" t="s">
        <v>83</v>
      </c>
      <c r="D131" s="84" t="s">
        <v>157</v>
      </c>
      <c r="E131" s="62">
        <v>50000</v>
      </c>
      <c r="F131" s="62">
        <v>1435</v>
      </c>
      <c r="G131" s="62">
        <v>1854</v>
      </c>
      <c r="H131" s="62">
        <v>1520</v>
      </c>
      <c r="I131" s="62">
        <v>25</v>
      </c>
      <c r="J131" s="61">
        <f t="shared" ref="J131" si="64">SUM(F131:I131)</f>
        <v>4834</v>
      </c>
      <c r="K131" s="62">
        <f t="shared" ref="K131" si="65">E131-J131</f>
        <v>45166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7" customFormat="1" x14ac:dyDescent="0.25">
      <c r="A132" s="56" t="s">
        <v>17</v>
      </c>
      <c r="B132" s="57">
        <v>1</v>
      </c>
      <c r="C132" s="58"/>
      <c r="D132" s="92"/>
      <c r="E132" s="65">
        <f t="shared" ref="E132:K132" si="66">SUM(E131:E131)</f>
        <v>50000</v>
      </c>
      <c r="F132" s="65">
        <f t="shared" si="66"/>
        <v>1435</v>
      </c>
      <c r="G132" s="65">
        <f t="shared" si="66"/>
        <v>1854</v>
      </c>
      <c r="H132" s="65">
        <f t="shared" si="66"/>
        <v>1520</v>
      </c>
      <c r="I132" s="65">
        <f t="shared" si="66"/>
        <v>25</v>
      </c>
      <c r="J132" s="65">
        <f t="shared" si="66"/>
        <v>4834</v>
      </c>
      <c r="K132" s="65">
        <f t="shared" si="66"/>
        <v>45166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2" customFormat="1" x14ac:dyDescent="0.25">
      <c r="A133" s="13"/>
      <c r="B133" s="13"/>
      <c r="C133" s="15"/>
      <c r="D133" s="84"/>
      <c r="E133" s="62"/>
      <c r="F133" s="62"/>
      <c r="G133" s="62"/>
      <c r="H133" s="62"/>
      <c r="I133" s="62"/>
      <c r="J133" s="62"/>
      <c r="K133" s="6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2" customFormat="1" x14ac:dyDescent="0.25">
      <c r="A134" s="5" t="s">
        <v>109</v>
      </c>
      <c r="B134" s="13"/>
      <c r="C134" s="15"/>
      <c r="D134" s="84"/>
      <c r="E134" s="62"/>
      <c r="F134" s="62"/>
      <c r="G134" s="62"/>
      <c r="H134" s="62"/>
      <c r="I134" s="62"/>
      <c r="J134" s="62"/>
      <c r="K134" s="62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s="37" customFormat="1" x14ac:dyDescent="0.25">
      <c r="A135" s="18" t="s">
        <v>78</v>
      </c>
      <c r="B135" s="18" t="s">
        <v>141</v>
      </c>
      <c r="C135" s="113" t="s">
        <v>82</v>
      </c>
      <c r="D135" s="88" t="s">
        <v>157</v>
      </c>
      <c r="E135" s="62">
        <v>74000</v>
      </c>
      <c r="F135" s="62">
        <v>2123.8000000000002</v>
      </c>
      <c r="G135" s="62">
        <v>5490.22</v>
      </c>
      <c r="H135" s="62">
        <v>2249.6</v>
      </c>
      <c r="I135" s="62">
        <v>3922.7</v>
      </c>
      <c r="J135" s="61">
        <v>13786.32</v>
      </c>
      <c r="K135" s="62">
        <f t="shared" ref="K135" si="67">E135-J135</f>
        <v>60213.68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6" t="s">
        <v>17</v>
      </c>
      <c r="B136" s="57">
        <v>1</v>
      </c>
      <c r="C136" s="58"/>
      <c r="D136" s="92"/>
      <c r="E136" s="65">
        <f>SUM(E135)</f>
        <v>74000</v>
      </c>
      <c r="F136" s="65">
        <f t="shared" ref="F136:K136" si="68">SUM(F135)</f>
        <v>2123.8000000000002</v>
      </c>
      <c r="G136" s="65">
        <f t="shared" si="68"/>
        <v>5490.22</v>
      </c>
      <c r="H136" s="65">
        <f t="shared" si="68"/>
        <v>2249.6</v>
      </c>
      <c r="I136" s="65">
        <f t="shared" si="68"/>
        <v>3922.7</v>
      </c>
      <c r="J136" s="65">
        <f t="shared" si="68"/>
        <v>13786.32</v>
      </c>
      <c r="K136" s="65">
        <f t="shared" si="68"/>
        <v>60213.68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2" customFormat="1" x14ac:dyDescent="0.25">
      <c r="A137" s="13"/>
      <c r="B137" s="13"/>
      <c r="C137" s="15"/>
      <c r="D137" s="84"/>
      <c r="E137" s="62"/>
      <c r="F137" s="62"/>
      <c r="G137" s="62"/>
      <c r="H137" s="62"/>
      <c r="I137" s="62"/>
      <c r="J137" s="62"/>
      <c r="K137" s="6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2" customFormat="1" x14ac:dyDescent="0.25">
      <c r="A138" s="40" t="s">
        <v>111</v>
      </c>
      <c r="B138" s="22"/>
      <c r="C138" s="26"/>
      <c r="D138" s="91"/>
      <c r="E138" s="60"/>
      <c r="F138" s="60"/>
      <c r="G138" s="60"/>
      <c r="H138" s="60"/>
      <c r="I138" s="60"/>
      <c r="J138" s="60"/>
      <c r="K138" s="60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2" customFormat="1" x14ac:dyDescent="0.25">
      <c r="A139" s="13" t="s">
        <v>77</v>
      </c>
      <c r="B139" s="13" t="s">
        <v>143</v>
      </c>
      <c r="C139" s="15" t="s">
        <v>83</v>
      </c>
      <c r="D139" s="84" t="s">
        <v>157</v>
      </c>
      <c r="E139" s="62">
        <v>62000</v>
      </c>
      <c r="F139" s="62">
        <v>1779.4</v>
      </c>
      <c r="G139" s="62">
        <v>3863.04</v>
      </c>
      <c r="H139" s="62">
        <v>1884.8</v>
      </c>
      <c r="I139" s="62">
        <v>25</v>
      </c>
      <c r="J139" s="61">
        <f>SUM(F139:I139)</f>
        <v>7552.2400000000007</v>
      </c>
      <c r="K139" s="62">
        <f>E139-J139</f>
        <v>54447.76</v>
      </c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s="32" customFormat="1" x14ac:dyDescent="0.25">
      <c r="A140" s="18" t="s">
        <v>64</v>
      </c>
      <c r="B140" s="18" t="s">
        <v>142</v>
      </c>
      <c r="C140" s="110" t="s">
        <v>81</v>
      </c>
      <c r="D140" s="93" t="s">
        <v>157</v>
      </c>
      <c r="E140" s="77">
        <v>52000</v>
      </c>
      <c r="F140" s="62">
        <v>1492.4</v>
      </c>
      <c r="G140" s="62">
        <v>2136.27</v>
      </c>
      <c r="H140" s="62">
        <v>1580.8</v>
      </c>
      <c r="I140" s="62">
        <v>152.6</v>
      </c>
      <c r="J140" s="61">
        <f>SUM(F140:I140)</f>
        <v>5362.0700000000006</v>
      </c>
      <c r="K140" s="62">
        <f>E140-J140</f>
        <v>46637.93</v>
      </c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2" customFormat="1" x14ac:dyDescent="0.25">
      <c r="A141" s="13" t="s">
        <v>65</v>
      </c>
      <c r="B141" s="13" t="s">
        <v>142</v>
      </c>
      <c r="C141" s="16" t="s">
        <v>83</v>
      </c>
      <c r="D141" s="95" t="s">
        <v>157</v>
      </c>
      <c r="E141" s="77">
        <v>40000</v>
      </c>
      <c r="F141" s="62">
        <v>1148</v>
      </c>
      <c r="G141" s="62">
        <v>442.65</v>
      </c>
      <c r="H141" s="62">
        <v>1216</v>
      </c>
      <c r="I141" s="62">
        <v>25</v>
      </c>
      <c r="J141" s="61">
        <f t="shared" ref="J141" si="69">SUM(F141:I141)</f>
        <v>2831.65</v>
      </c>
      <c r="K141" s="62">
        <f t="shared" ref="K141" si="70">E141-J141</f>
        <v>37168.35</v>
      </c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7" customFormat="1" x14ac:dyDescent="0.25">
      <c r="A142" s="56" t="s">
        <v>17</v>
      </c>
      <c r="B142" s="57">
        <v>3</v>
      </c>
      <c r="C142" s="58"/>
      <c r="D142" s="92"/>
      <c r="E142" s="65">
        <f t="shared" ref="E142:K142" si="71">SUM(E139:E141)</f>
        <v>154000</v>
      </c>
      <c r="F142" s="65">
        <f t="shared" si="71"/>
        <v>4419.8</v>
      </c>
      <c r="G142" s="65">
        <f t="shared" si="71"/>
        <v>6441.9599999999991</v>
      </c>
      <c r="H142" s="65">
        <f t="shared" si="71"/>
        <v>4681.6000000000004</v>
      </c>
      <c r="I142" s="65">
        <f t="shared" si="71"/>
        <v>202.6</v>
      </c>
      <c r="J142" s="65">
        <f t="shared" si="71"/>
        <v>15745.960000000001</v>
      </c>
      <c r="K142" s="65">
        <f t="shared" si="71"/>
        <v>138254.04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2" customFormat="1" x14ac:dyDescent="0.25">
      <c r="A143" s="13"/>
      <c r="B143" s="13"/>
      <c r="C143" s="15"/>
      <c r="D143" s="84"/>
      <c r="E143" s="62"/>
      <c r="F143" s="62"/>
      <c r="G143" s="62"/>
      <c r="H143" s="62"/>
      <c r="I143" s="62"/>
      <c r="J143" s="62"/>
      <c r="K143" s="62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7" customFormat="1" x14ac:dyDescent="0.25">
      <c r="A144" s="40" t="s">
        <v>113</v>
      </c>
      <c r="B144" s="22"/>
      <c r="C144" s="26"/>
      <c r="D144" s="91"/>
      <c r="E144" s="60"/>
      <c r="F144" s="60"/>
      <c r="G144" s="60"/>
      <c r="H144" s="60"/>
      <c r="I144" s="60"/>
      <c r="J144" s="60"/>
      <c r="K144" s="60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2" customFormat="1" x14ac:dyDescent="0.25">
      <c r="A145" s="18" t="s">
        <v>75</v>
      </c>
      <c r="B145" s="33" t="s">
        <v>147</v>
      </c>
      <c r="C145" s="34" t="s">
        <v>83</v>
      </c>
      <c r="D145" s="99" t="s">
        <v>156</v>
      </c>
      <c r="E145" s="78">
        <v>25200</v>
      </c>
      <c r="F145" s="78">
        <v>723.24</v>
      </c>
      <c r="G145" s="78">
        <v>0</v>
      </c>
      <c r="H145" s="78">
        <v>766.08</v>
      </c>
      <c r="I145" s="78">
        <v>25</v>
      </c>
      <c r="J145" s="61">
        <f>SUM(F145:I145)</f>
        <v>1514.3200000000002</v>
      </c>
      <c r="K145" s="62">
        <f>E145-J145</f>
        <v>23685.68</v>
      </c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7" customFormat="1" x14ac:dyDescent="0.25">
      <c r="A146" s="33" t="s">
        <v>76</v>
      </c>
      <c r="B146" s="33" t="s">
        <v>147</v>
      </c>
      <c r="C146" s="36" t="s">
        <v>83</v>
      </c>
      <c r="D146" s="100" t="s">
        <v>156</v>
      </c>
      <c r="E146" s="78">
        <v>43000</v>
      </c>
      <c r="F146" s="78">
        <v>1234.0999999999999</v>
      </c>
      <c r="G146" s="78">
        <v>866.06</v>
      </c>
      <c r="H146" s="78">
        <v>1307.2</v>
      </c>
      <c r="I146" s="78">
        <v>25</v>
      </c>
      <c r="J146" s="61">
        <f t="shared" ref="J146" si="72">SUM(F146:I146)</f>
        <v>3432.3599999999997</v>
      </c>
      <c r="K146" s="62">
        <f t="shared" ref="K146" si="73">E146-J146</f>
        <v>39567.64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7" customFormat="1" x14ac:dyDescent="0.25">
      <c r="A147" s="56" t="s">
        <v>17</v>
      </c>
      <c r="B147" s="57">
        <v>2</v>
      </c>
      <c r="C147" s="58"/>
      <c r="D147" s="92"/>
      <c r="E147" s="65">
        <f>SUM(E145:E146)</f>
        <v>68200</v>
      </c>
      <c r="F147" s="65">
        <f t="shared" ref="F147:K147" si="74">SUM(F145:F146)</f>
        <v>1957.34</v>
      </c>
      <c r="G147" s="65">
        <f t="shared" si="74"/>
        <v>866.06</v>
      </c>
      <c r="H147" s="65">
        <f t="shared" si="74"/>
        <v>2073.2800000000002</v>
      </c>
      <c r="I147" s="65">
        <f t="shared" si="74"/>
        <v>50</v>
      </c>
      <c r="J147" s="65">
        <f t="shared" si="74"/>
        <v>4946.68</v>
      </c>
      <c r="K147" s="65">
        <f t="shared" si="74"/>
        <v>63253.32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2" customFormat="1" x14ac:dyDescent="0.25">
      <c r="A148" s="41"/>
      <c r="B148" s="41"/>
      <c r="C148" s="42"/>
      <c r="D148" s="96"/>
      <c r="E148" s="73"/>
      <c r="F148" s="73"/>
      <c r="G148" s="73"/>
      <c r="H148" s="73"/>
      <c r="I148" s="73"/>
      <c r="J148" s="73"/>
      <c r="K148" s="73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2" customFormat="1" x14ac:dyDescent="0.25">
      <c r="A149" s="43" t="s">
        <v>114</v>
      </c>
      <c r="B149" s="41"/>
      <c r="C149" s="42"/>
      <c r="D149" s="96"/>
      <c r="E149" s="73"/>
      <c r="F149" s="73"/>
      <c r="G149" s="73"/>
      <c r="H149" s="73"/>
      <c r="I149" s="73"/>
      <c r="J149" s="73"/>
      <c r="K149" s="73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2" customFormat="1" x14ac:dyDescent="0.25">
      <c r="A150" s="33" t="s">
        <v>71</v>
      </c>
      <c r="B150" s="33" t="s">
        <v>53</v>
      </c>
      <c r="C150" s="34" t="s">
        <v>135</v>
      </c>
      <c r="D150" s="99" t="s">
        <v>156</v>
      </c>
      <c r="E150" s="78">
        <v>10000</v>
      </c>
      <c r="F150" s="78">
        <v>287</v>
      </c>
      <c r="G150" s="78">
        <v>0</v>
      </c>
      <c r="H150" s="78">
        <v>304</v>
      </c>
      <c r="I150" s="78">
        <v>1602.45</v>
      </c>
      <c r="J150" s="61">
        <f>SUM(F150:I150)</f>
        <v>2193.4499999999998</v>
      </c>
      <c r="K150" s="62">
        <f>E150-J150</f>
        <v>7806.55</v>
      </c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2" customFormat="1" x14ac:dyDescent="0.25">
      <c r="A151" s="18" t="s">
        <v>36</v>
      </c>
      <c r="B151" s="13" t="s">
        <v>148</v>
      </c>
      <c r="C151" s="14" t="s">
        <v>83</v>
      </c>
      <c r="D151" s="93" t="s">
        <v>156</v>
      </c>
      <c r="E151" s="66">
        <v>25200</v>
      </c>
      <c r="F151" s="66">
        <v>723.24</v>
      </c>
      <c r="G151" s="66">
        <v>0</v>
      </c>
      <c r="H151" s="66">
        <v>766.08</v>
      </c>
      <c r="I151" s="66">
        <v>25</v>
      </c>
      <c r="J151" s="61">
        <f t="shared" ref="J151:J152" si="75">SUM(F151:I151)</f>
        <v>1514.3200000000002</v>
      </c>
      <c r="K151" s="62">
        <f t="shared" ref="K151:K152" si="76">E151-J151</f>
        <v>23685.68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18" t="s">
        <v>74</v>
      </c>
      <c r="B152" s="33" t="s">
        <v>148</v>
      </c>
      <c r="C152" s="34" t="s">
        <v>83</v>
      </c>
      <c r="D152" s="99" t="s">
        <v>156</v>
      </c>
      <c r="E152" s="78">
        <v>47500</v>
      </c>
      <c r="F152" s="78">
        <v>1363.25</v>
      </c>
      <c r="G152" s="78">
        <v>1501.16</v>
      </c>
      <c r="H152" s="78">
        <v>1444</v>
      </c>
      <c r="I152" s="78">
        <v>25</v>
      </c>
      <c r="J152" s="61">
        <f t="shared" si="75"/>
        <v>4333.41</v>
      </c>
      <c r="K152" s="62">
        <f t="shared" si="76"/>
        <v>43166.59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18" t="s">
        <v>99</v>
      </c>
      <c r="B153" s="33" t="s">
        <v>148</v>
      </c>
      <c r="C153" s="34" t="s">
        <v>83</v>
      </c>
      <c r="D153" s="99" t="s">
        <v>157</v>
      </c>
      <c r="E153" s="78">
        <v>25200</v>
      </c>
      <c r="F153" s="78">
        <v>723.24</v>
      </c>
      <c r="G153" s="78">
        <v>0</v>
      </c>
      <c r="H153" s="78">
        <v>766.08</v>
      </c>
      <c r="I153" s="78">
        <v>25</v>
      </c>
      <c r="J153" s="61">
        <f>SUM(F153:I153)</f>
        <v>1514.3200000000002</v>
      </c>
      <c r="K153" s="62">
        <f>E153-J153</f>
        <v>23685.68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ht="15" customHeight="1" x14ac:dyDescent="0.25">
      <c r="A154" s="109" t="s">
        <v>176</v>
      </c>
      <c r="B154" s="33" t="s">
        <v>148</v>
      </c>
      <c r="C154" s="34" t="s">
        <v>83</v>
      </c>
      <c r="D154" s="87" t="s">
        <v>157</v>
      </c>
      <c r="E154" s="64">
        <v>25200</v>
      </c>
      <c r="F154" s="64">
        <v>723.24</v>
      </c>
      <c r="G154" s="64">
        <v>0</v>
      </c>
      <c r="H154" s="64">
        <v>766.08</v>
      </c>
      <c r="I154" s="64">
        <v>25</v>
      </c>
      <c r="J154" s="64">
        <f>SUM(F154:I154)</f>
        <v>1514.3200000000002</v>
      </c>
      <c r="K154" s="64">
        <f>E154-J154</f>
        <v>23685.68</v>
      </c>
    </row>
    <row r="155" spans="1:27" s="37" customFormat="1" x14ac:dyDescent="0.25">
      <c r="A155" s="56" t="s">
        <v>17</v>
      </c>
      <c r="B155" s="57">
        <v>5</v>
      </c>
      <c r="C155" s="58"/>
      <c r="D155" s="92"/>
      <c r="E155" s="65">
        <f>SUM(E150:E154)</f>
        <v>133100</v>
      </c>
      <c r="F155" s="65">
        <f t="shared" ref="F155:K155" si="77">SUM(F150:F154)</f>
        <v>3819.9699999999993</v>
      </c>
      <c r="G155" s="65">
        <f t="shared" si="77"/>
        <v>1501.16</v>
      </c>
      <c r="H155" s="65">
        <f t="shared" si="77"/>
        <v>4046.24</v>
      </c>
      <c r="I155" s="65">
        <f t="shared" si="77"/>
        <v>1702.45</v>
      </c>
      <c r="J155" s="65">
        <f t="shared" si="77"/>
        <v>11069.82</v>
      </c>
      <c r="K155" s="65">
        <f t="shared" si="77"/>
        <v>122030.18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s="32" customFormat="1" x14ac:dyDescent="0.25">
      <c r="A156" s="41"/>
      <c r="B156" s="41"/>
      <c r="C156" s="42"/>
      <c r="D156" s="96"/>
      <c r="E156" s="73"/>
      <c r="F156" s="73"/>
      <c r="G156" s="73"/>
      <c r="H156" s="73"/>
      <c r="I156" s="73"/>
      <c r="J156" s="73"/>
      <c r="K156" s="73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x14ac:dyDescent="0.25">
      <c r="A157" s="53" t="s">
        <v>79</v>
      </c>
      <c r="B157" s="54">
        <f>B13+B18+B22+B27+B34+B38+B42+B52+B56+B67+B75+B80+B90+B101+B107+B114+B120+B124+B128+B132+B136+B142+B147+B155</f>
        <v>77</v>
      </c>
      <c r="C157" s="55"/>
      <c r="D157" s="101"/>
      <c r="E157" s="79">
        <f>E13+E18+E22+E27+E34+E38+E42+E52+E56+E67+E75+E80+E90+E101+E107+E114+E120+E124+E128+E132+E136+E142+E147+E155</f>
        <v>3290690.26</v>
      </c>
      <c r="F157" s="79">
        <f>F13+F18+F22+F27+F34+F38+F42+F52+F56+F67+F75+F80+F90+F101+F107+F114+F120+F124+F128+F132+F136+F142+F147+F155</f>
        <v>94442.82</v>
      </c>
      <c r="G157" s="79">
        <f>G13+G18+G22+G27+G34+G38+G42+G52+G56+G67+G107+G114+G120+G124+G128+G132+G136+G142+G147+G155</f>
        <v>189511.83</v>
      </c>
      <c r="H157" s="79">
        <f>H13+H18+H22+H27+H34+H38+H42+H52+H56+H67+H75+H80+H90+H101+H107+H114+H120+H124+H128+H132+H136+H142+H147+H155</f>
        <v>98426.400000000009</v>
      </c>
      <c r="I157" s="79">
        <f>I13+I18+I22+I27+I34+I38+I42+I52+I56+I67+I75+I80+I90+I101+I107+I114+I120+I124+I128+I132+I136+I142+I147+I155</f>
        <v>49483.1</v>
      </c>
      <c r="J157" s="79">
        <f>J13+J18+J22+J27+J34+J38+J42+J52+J56+J67+J75+J80+J90+J101+J107+J114+J120+J124+J128+J132+J136+J142+J147+J155</f>
        <v>431864.14999999997</v>
      </c>
      <c r="K157" s="118">
        <f>K13+K18+K22+K27+K34+K38+K42+K52+K56+K67+K75+K80+K90+K101+K107+K114+K120+K124+K128+K132+K136+K142+K147+K155</f>
        <v>2858826.11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7" customFormat="1" x14ac:dyDescent="0.25">
      <c r="A158" s="53"/>
      <c r="B158" s="54"/>
      <c r="C158" s="55"/>
      <c r="D158" s="101"/>
      <c r="E158" s="79"/>
      <c r="F158" s="79"/>
      <c r="G158" s="79"/>
      <c r="H158" s="79"/>
      <c r="I158" s="79"/>
      <c r="J158" s="79"/>
      <c r="K158" s="118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7" customFormat="1" x14ac:dyDescent="0.25">
      <c r="A159" s="53"/>
      <c r="B159" s="54"/>
      <c r="C159" s="55"/>
      <c r="D159" s="101"/>
      <c r="E159" s="79"/>
      <c r="F159" s="79"/>
      <c r="G159" s="79"/>
      <c r="H159" s="79"/>
      <c r="I159" s="79"/>
      <c r="J159" s="79"/>
      <c r="K159" s="118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7" customFormat="1" x14ac:dyDescent="0.25">
      <c r="A160" s="53"/>
      <c r="B160" s="54"/>
      <c r="C160" s="55"/>
      <c r="D160" s="101"/>
      <c r="E160" s="79"/>
      <c r="F160" s="79"/>
      <c r="G160" s="79"/>
      <c r="H160" s="79"/>
      <c r="I160" s="79"/>
      <c r="J160" s="79"/>
      <c r="K160" s="118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29" customFormat="1" x14ac:dyDescent="0.25">
      <c r="A161" s="3"/>
      <c r="B161" s="3"/>
      <c r="C161" s="8"/>
      <c r="D161" s="102"/>
      <c r="E161" s="63"/>
      <c r="F161" s="63"/>
      <c r="G161" s="63"/>
      <c r="H161" s="63"/>
      <c r="I161" s="63"/>
      <c r="J161" s="63"/>
      <c r="K161" s="63"/>
      <c r="L161" s="19"/>
      <c r="M161" s="1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7" customFormat="1" x14ac:dyDescent="0.25">
      <c r="A162" s="3"/>
      <c r="B162" s="3"/>
      <c r="C162" s="8"/>
      <c r="D162" s="102"/>
      <c r="E162" s="63"/>
      <c r="F162" s="63"/>
      <c r="G162" s="63"/>
      <c r="H162" s="63"/>
      <c r="I162" s="63"/>
      <c r="J162" s="63"/>
      <c r="K162" s="63"/>
      <c r="L162" s="19"/>
      <c r="M162" s="1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3"/>
      <c r="B163" s="3"/>
      <c r="C163" s="8"/>
      <c r="D163" s="102"/>
      <c r="E163" s="63"/>
      <c r="F163" s="63"/>
      <c r="G163" s="63"/>
      <c r="H163" s="63"/>
      <c r="I163" s="63"/>
      <c r="J163" s="63"/>
      <c r="K163" s="63"/>
      <c r="L163" s="19"/>
      <c r="M163" s="1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7" customFormat="1" x14ac:dyDescent="0.25">
      <c r="A164" s="3"/>
      <c r="B164" s="3"/>
      <c r="C164" s="8"/>
      <c r="D164" s="102"/>
      <c r="E164" s="63"/>
      <c r="F164" s="63"/>
      <c r="G164" s="63"/>
      <c r="H164" s="63"/>
      <c r="I164" s="63"/>
      <c r="J164" s="63"/>
      <c r="K164" s="63"/>
      <c r="L164" s="19"/>
      <c r="M164" s="1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1" x14ac:dyDescent="0.35">
      <c r="A165" s="50"/>
      <c r="B165" s="51"/>
      <c r="C165" s="51"/>
      <c r="D165" s="103"/>
      <c r="E165" s="80"/>
      <c r="F165" s="81"/>
      <c r="G165" s="81"/>
      <c r="H165" s="81"/>
      <c r="I165" s="81"/>
      <c r="J165" s="81"/>
      <c r="K165" s="81"/>
      <c r="L165" s="19"/>
      <c r="M165" s="1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7" customFormat="1" ht="21" x14ac:dyDescent="0.35">
      <c r="A166" s="50"/>
      <c r="B166" s="51"/>
      <c r="C166" s="51"/>
      <c r="D166" s="103"/>
      <c r="E166" s="80"/>
      <c r="F166" s="81"/>
      <c r="G166" s="81"/>
      <c r="H166" s="81"/>
      <c r="I166" s="81"/>
      <c r="J166" s="81"/>
      <c r="K166" s="81"/>
      <c r="L166" s="19"/>
      <c r="M166" s="1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7" customFormat="1" ht="21" x14ac:dyDescent="0.35">
      <c r="A167" s="50"/>
      <c r="B167" s="51"/>
      <c r="C167" s="51"/>
      <c r="D167" s="103"/>
      <c r="E167" s="80"/>
      <c r="F167" s="81"/>
      <c r="G167" s="81"/>
      <c r="H167" s="81"/>
      <c r="I167" s="81"/>
      <c r="J167" s="81"/>
      <c r="K167" s="81"/>
      <c r="L167" s="19"/>
      <c r="M167" s="1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7" customFormat="1" ht="23.25" x14ac:dyDescent="0.35">
      <c r="A168" s="114" t="s">
        <v>183</v>
      </c>
      <c r="B168" s="51"/>
      <c r="C168" s="51"/>
      <c r="D168" s="50"/>
      <c r="E168" s="81"/>
      <c r="F168" s="51"/>
      <c r="G168" s="107"/>
      <c r="H168" s="106"/>
      <c r="I168" s="108"/>
      <c r="J168" s="108"/>
      <c r="K168" s="19"/>
      <c r="L168" s="1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7" s="37" customFormat="1" ht="23.25" x14ac:dyDescent="0.35">
      <c r="A169" s="115" t="s">
        <v>182</v>
      </c>
      <c r="B169" s="51"/>
      <c r="C169" s="51"/>
      <c r="D169" s="106"/>
      <c r="E169" s="51"/>
      <c r="F169" s="51"/>
      <c r="G169" s="107"/>
      <c r="H169" s="50"/>
      <c r="I169" s="108"/>
      <c r="J169" s="108"/>
      <c r="K169" s="105"/>
      <c r="L169" s="105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7" s="37" customFormat="1" ht="21" hidden="1" x14ac:dyDescent="0.35">
      <c r="A170" s="119" t="s">
        <v>137</v>
      </c>
      <c r="B170" s="119"/>
      <c r="C170" s="119"/>
      <c r="D170" s="119"/>
      <c r="E170" s="119"/>
      <c r="F170" s="119"/>
      <c r="G170" s="119"/>
      <c r="H170" s="119"/>
      <c r="I170" s="119"/>
      <c r="J170" s="119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7" s="37" customFormat="1" hidden="1" x14ac:dyDescent="0.25">
      <c r="A171" s="3"/>
      <c r="B171" s="3"/>
      <c r="C171" s="8"/>
      <c r="D171" s="19"/>
      <c r="E171" s="19"/>
      <c r="F171" s="19"/>
      <c r="G171" s="19"/>
      <c r="H171" s="19"/>
      <c r="I171" s="19"/>
      <c r="J171" s="19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7" s="37" customFormat="1" hidden="1" x14ac:dyDescent="0.25">
      <c r="A172" s="3"/>
      <c r="B172" s="3"/>
      <c r="C172" s="8"/>
      <c r="D172" s="19"/>
      <c r="E172" s="19"/>
      <c r="F172" s="19"/>
      <c r="G172" s="19"/>
      <c r="H172" s="19"/>
      <c r="I172" s="19"/>
      <c r="J172" s="19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7" s="37" customFormat="1" hidden="1" x14ac:dyDescent="0.25">
      <c r="A173" s="3"/>
      <c r="B173" s="3"/>
      <c r="C173" s="8"/>
      <c r="D173" s="19"/>
      <c r="E173" s="19"/>
      <c r="F173" s="19"/>
      <c r="G173" s="19"/>
      <c r="H173" s="19"/>
      <c r="I173" s="19"/>
      <c r="J173" s="19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x14ac:dyDescent="0.25">
      <c r="A174" s="3"/>
      <c r="B174" s="3"/>
      <c r="C174" s="8"/>
      <c r="D174" s="19"/>
      <c r="E174" s="19"/>
      <c r="F174" s="19"/>
      <c r="G174" s="19"/>
      <c r="H174" s="19"/>
      <c r="I174" s="19"/>
      <c r="J174" s="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x14ac:dyDescent="0.25">
      <c r="A175" s="3"/>
      <c r="B175" s="3"/>
      <c r="C175" s="8"/>
      <c r="D175" s="102"/>
      <c r="E175" s="63"/>
      <c r="F175" s="63"/>
      <c r="G175" s="63"/>
      <c r="H175" s="63"/>
      <c r="I175" s="63"/>
      <c r="J175" s="63"/>
      <c r="K175" s="6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8"/>
      <c r="D176" s="102"/>
      <c r="E176" s="63"/>
      <c r="F176" s="63"/>
      <c r="G176" s="63"/>
      <c r="H176" s="63"/>
      <c r="I176" s="63"/>
      <c r="J176" s="63"/>
      <c r="K176" s="6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8"/>
      <c r="D177" s="102"/>
      <c r="E177" s="63"/>
      <c r="F177" s="63"/>
      <c r="G177" s="63"/>
      <c r="H177" s="63"/>
      <c r="I177" s="63"/>
      <c r="J177" s="63"/>
      <c r="K177" s="6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8"/>
      <c r="D178" s="102"/>
      <c r="E178" s="63"/>
      <c r="F178" s="63"/>
      <c r="G178" s="63"/>
      <c r="H178" s="63"/>
      <c r="I178" s="63"/>
      <c r="J178" s="63"/>
      <c r="K178" s="6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4"/>
      <c r="W331" s="4"/>
      <c r="X331" s="4"/>
      <c r="Y331" s="4"/>
      <c r="Z331" s="4"/>
      <c r="AA331" s="4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4"/>
      <c r="W332" s="4"/>
      <c r="X332" s="4"/>
      <c r="Y332" s="4"/>
      <c r="Z332" s="4"/>
      <c r="AA332" s="4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4"/>
      <c r="W333" s="4"/>
      <c r="X333" s="4"/>
      <c r="Y333" s="4"/>
      <c r="Z333" s="4"/>
      <c r="AA333" s="4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4"/>
      <c r="W334" s="4"/>
      <c r="X334" s="4"/>
      <c r="Y334" s="4"/>
      <c r="Z334" s="4"/>
      <c r="AA334" s="4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4"/>
      <c r="AA335" s="4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4"/>
      <c r="W339" s="4"/>
      <c r="X339" s="4"/>
      <c r="Y339" s="4"/>
      <c r="Z339" s="4"/>
      <c r="AA339" s="4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4"/>
      <c r="AA341" s="4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4.75" customHeight="1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x14ac:dyDescent="0.25">
      <c r="A505" s="6"/>
      <c r="B505" s="6"/>
      <c r="C505" s="6"/>
      <c r="D505" s="104"/>
      <c r="E505" s="82"/>
      <c r="F505" s="82"/>
      <c r="G505" s="82"/>
      <c r="H505" s="82"/>
      <c r="I505" s="82"/>
      <c r="J505" s="82"/>
      <c r="K505" s="8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" customHeight="1" x14ac:dyDescent="0.25">
      <c r="A965" s="1"/>
      <c r="B965" s="1"/>
      <c r="E965" s="63"/>
      <c r="F965" s="63"/>
      <c r="G965" s="63"/>
      <c r="H965" s="63"/>
      <c r="I965" s="63"/>
      <c r="J965" s="63"/>
      <c r="K965" s="63"/>
    </row>
  </sheetData>
  <sortState ref="A94:J286">
    <sortCondition ref="A94:A286"/>
  </sortState>
  <mergeCells count="16">
    <mergeCell ref="A170:J170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37:K37 J55:K55 J74:K74 J127:K127 J131:K131 K135 J95:K95 J10:J11 K41 J141:K141 J151:K152 J51 J16 J25:J26 J45:J49 J70:K7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2023-03-01T18:03:02Z</cp:lastPrinted>
  <dcterms:created xsi:type="dcterms:W3CDTF">2017-09-28T13:01:36Z</dcterms:created>
  <dcterms:modified xsi:type="dcterms:W3CDTF">2023-05-02T14:08:39Z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