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3\FEBRERO\PERSONAL FIJO\"/>
    </mc:Choice>
  </mc:AlternateContent>
  <xr:revisionPtr revIDLastSave="0" documentId="13_ncr:1_{99C563F7-8AAF-48FD-8BFD-E89B137A513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EBRERO 2023" sheetId="1" r:id="rId1"/>
  </sheets>
  <definedNames>
    <definedName name="_xlnm._FilterDatabase" localSheetId="0" hidden="1">'FEBRERO 2023'!$A$6:$K$13</definedName>
    <definedName name="_xlnm.Print_Area" localSheetId="0">'FEBRERO 2023'!$A$1:$K$176</definedName>
    <definedName name="_xlnm.Print_Titles" localSheetId="0">'FEBRERO 2023'!$6:$7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9" i="1" l="1"/>
  <c r="I68" i="1"/>
  <c r="H68" i="1"/>
  <c r="G68" i="1"/>
  <c r="F68" i="1"/>
  <c r="E68" i="1"/>
  <c r="J74" i="1" l="1"/>
  <c r="K74" i="1" s="1"/>
  <c r="F23" i="1" l="1"/>
  <c r="G23" i="1"/>
  <c r="H23" i="1"/>
  <c r="I23" i="1"/>
  <c r="E23" i="1"/>
  <c r="F130" i="1" l="1"/>
  <c r="G130" i="1"/>
  <c r="H130" i="1"/>
  <c r="I130" i="1"/>
  <c r="F126" i="1"/>
  <c r="G126" i="1"/>
  <c r="H126" i="1"/>
  <c r="I126" i="1"/>
  <c r="F122" i="1"/>
  <c r="G122" i="1"/>
  <c r="H122" i="1"/>
  <c r="I122" i="1"/>
  <c r="F116" i="1"/>
  <c r="G116" i="1"/>
  <c r="H116" i="1"/>
  <c r="I116" i="1"/>
  <c r="F109" i="1"/>
  <c r="G109" i="1"/>
  <c r="H109" i="1"/>
  <c r="I109" i="1"/>
  <c r="F103" i="1"/>
  <c r="G103" i="1"/>
  <c r="H103" i="1"/>
  <c r="I103" i="1"/>
  <c r="F91" i="1"/>
  <c r="G91" i="1"/>
  <c r="H91" i="1"/>
  <c r="I91" i="1"/>
  <c r="F81" i="1"/>
  <c r="G81" i="1"/>
  <c r="H81" i="1"/>
  <c r="I81" i="1"/>
  <c r="F76" i="1"/>
  <c r="G76" i="1"/>
  <c r="H76" i="1"/>
  <c r="I76" i="1"/>
  <c r="F57" i="1"/>
  <c r="G57" i="1"/>
  <c r="H57" i="1"/>
  <c r="I57" i="1"/>
  <c r="F53" i="1"/>
  <c r="G53" i="1"/>
  <c r="H53" i="1"/>
  <c r="I53" i="1"/>
  <c r="F43" i="1"/>
  <c r="G43" i="1"/>
  <c r="H43" i="1"/>
  <c r="I43" i="1"/>
  <c r="F39" i="1"/>
  <c r="G39" i="1"/>
  <c r="H39" i="1"/>
  <c r="I39" i="1"/>
  <c r="F35" i="1"/>
  <c r="G35" i="1"/>
  <c r="H35" i="1"/>
  <c r="I35" i="1"/>
  <c r="F28" i="1"/>
  <c r="G28" i="1"/>
  <c r="H28" i="1"/>
  <c r="I28" i="1"/>
  <c r="F18" i="1"/>
  <c r="G18" i="1"/>
  <c r="H18" i="1"/>
  <c r="I18" i="1"/>
  <c r="G13" i="1"/>
  <c r="H13" i="1"/>
  <c r="I13" i="1"/>
  <c r="F13" i="1"/>
  <c r="F157" i="1" l="1"/>
  <c r="G157" i="1"/>
  <c r="H157" i="1"/>
  <c r="I157" i="1"/>
  <c r="E157" i="1"/>
  <c r="F149" i="1"/>
  <c r="G149" i="1"/>
  <c r="H149" i="1"/>
  <c r="I149" i="1"/>
  <c r="E149" i="1"/>
  <c r="F144" i="1"/>
  <c r="G144" i="1"/>
  <c r="H144" i="1"/>
  <c r="I144" i="1"/>
  <c r="E144" i="1"/>
  <c r="F138" i="1"/>
  <c r="G138" i="1"/>
  <c r="H138" i="1"/>
  <c r="I138" i="1"/>
  <c r="J138" i="1"/>
  <c r="E138" i="1"/>
  <c r="F134" i="1"/>
  <c r="F159" i="1" s="1"/>
  <c r="G134" i="1"/>
  <c r="H134" i="1"/>
  <c r="H159" i="1" s="1"/>
  <c r="I134" i="1"/>
  <c r="E134" i="1"/>
  <c r="E130" i="1"/>
  <c r="E126" i="1"/>
  <c r="E122" i="1"/>
  <c r="E116" i="1"/>
  <c r="E109" i="1"/>
  <c r="E103" i="1"/>
  <c r="E91" i="1"/>
  <c r="E81" i="1"/>
  <c r="E76" i="1"/>
  <c r="E57" i="1"/>
  <c r="E53" i="1"/>
  <c r="E43" i="1"/>
  <c r="E39" i="1"/>
  <c r="E35" i="1"/>
  <c r="E28" i="1"/>
  <c r="I159" i="1" l="1"/>
  <c r="J156" i="1"/>
  <c r="J101" i="1"/>
  <c r="K101" i="1" s="1"/>
  <c r="J88" i="1"/>
  <c r="K88" i="1" s="1"/>
  <c r="K156" i="1" l="1"/>
  <c r="J90" i="1"/>
  <c r="K90" i="1" l="1"/>
  <c r="J42" i="1"/>
  <c r="J21" i="1"/>
  <c r="J23" i="1" s="1"/>
  <c r="J89" i="1" l="1"/>
  <c r="K89" i="1" s="1"/>
  <c r="J85" i="1" l="1"/>
  <c r="K85" i="1" s="1"/>
  <c r="J86" i="1"/>
  <c r="K86" i="1" s="1"/>
  <c r="J87" i="1"/>
  <c r="K87" i="1" s="1"/>
  <c r="J94" i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79" i="1"/>
  <c r="J80" i="1"/>
  <c r="K80" i="1" s="1"/>
  <c r="J102" i="1"/>
  <c r="K102" i="1" s="1"/>
  <c r="J106" i="1"/>
  <c r="J107" i="1"/>
  <c r="K107" i="1" s="1"/>
  <c r="K108" i="1"/>
  <c r="J112" i="1"/>
  <c r="J113" i="1"/>
  <c r="K113" i="1" s="1"/>
  <c r="J114" i="1"/>
  <c r="K114" i="1" s="1"/>
  <c r="J115" i="1"/>
  <c r="K115" i="1" s="1"/>
  <c r="J119" i="1"/>
  <c r="J120" i="1"/>
  <c r="K120" i="1" s="1"/>
  <c r="J121" i="1"/>
  <c r="K121" i="1" s="1"/>
  <c r="J51" i="1"/>
  <c r="K51" i="1" s="1"/>
  <c r="J122" i="1" l="1"/>
  <c r="J116" i="1"/>
  <c r="J103" i="1"/>
  <c r="J81" i="1"/>
  <c r="J109" i="1"/>
  <c r="K119" i="1"/>
  <c r="K122" i="1" s="1"/>
  <c r="K112" i="1"/>
  <c r="K116" i="1" s="1"/>
  <c r="K106" i="1"/>
  <c r="K109" i="1" s="1"/>
  <c r="K94" i="1"/>
  <c r="K103" i="1" s="1"/>
  <c r="K79" i="1"/>
  <c r="K81" i="1" s="1"/>
  <c r="J52" i="1"/>
  <c r="K52" i="1" s="1"/>
  <c r="J50" i="1"/>
  <c r="K50" i="1" s="1"/>
  <c r="J49" i="1"/>
  <c r="K49" i="1" s="1"/>
  <c r="J48" i="1"/>
  <c r="K48" i="1" s="1"/>
  <c r="J47" i="1"/>
  <c r="K47" i="1" s="1"/>
  <c r="J46" i="1"/>
  <c r="J34" i="1"/>
  <c r="K34" i="1" s="1"/>
  <c r="J33" i="1"/>
  <c r="K33" i="1" s="1"/>
  <c r="J32" i="1"/>
  <c r="K32" i="1" s="1"/>
  <c r="J31" i="1"/>
  <c r="J10" i="1"/>
  <c r="K10" i="1" s="1"/>
  <c r="J11" i="1"/>
  <c r="K11" i="1" s="1"/>
  <c r="J12" i="1"/>
  <c r="K12" i="1" s="1"/>
  <c r="J9" i="1"/>
  <c r="J16" i="1"/>
  <c r="K17" i="1"/>
  <c r="K21" i="1"/>
  <c r="J26" i="1"/>
  <c r="J27" i="1"/>
  <c r="K27" i="1" s="1"/>
  <c r="J38" i="1"/>
  <c r="J39" i="1" s="1"/>
  <c r="K42" i="1"/>
  <c r="J43" i="1"/>
  <c r="K16" i="1" l="1"/>
  <c r="K18" i="1" s="1"/>
  <c r="J18" i="1"/>
  <c r="J28" i="1"/>
  <c r="K9" i="1"/>
  <c r="K13" i="1" s="1"/>
  <c r="J13" i="1"/>
  <c r="K31" i="1"/>
  <c r="K35" i="1" s="1"/>
  <c r="J35" i="1"/>
  <c r="J53" i="1"/>
  <c r="K43" i="1"/>
  <c r="K26" i="1"/>
  <c r="K28" i="1" s="1"/>
  <c r="K38" i="1"/>
  <c r="K39" i="1" s="1"/>
  <c r="K46" i="1"/>
  <c r="K53" i="1" s="1"/>
  <c r="K22" i="1"/>
  <c r="K23" i="1" s="1"/>
  <c r="E13" i="1"/>
  <c r="G159" i="1" l="1"/>
  <c r="J153" i="1"/>
  <c r="K153" i="1" s="1"/>
  <c r="J154" i="1"/>
  <c r="K154" i="1" s="1"/>
  <c r="J152" i="1"/>
  <c r="J147" i="1"/>
  <c r="J155" i="1"/>
  <c r="K155" i="1" s="1"/>
  <c r="J148" i="1"/>
  <c r="K148" i="1" s="1"/>
  <c r="J141" i="1"/>
  <c r="J143" i="1"/>
  <c r="K143" i="1" s="1"/>
  <c r="J142" i="1"/>
  <c r="K142" i="1" s="1"/>
  <c r="K137" i="1"/>
  <c r="K138" i="1" s="1"/>
  <c r="J133" i="1"/>
  <c r="K133" i="1" s="1"/>
  <c r="J125" i="1"/>
  <c r="J126" i="1" s="1"/>
  <c r="J129" i="1"/>
  <c r="J130" i="1" s="1"/>
  <c r="J84" i="1"/>
  <c r="J91" i="1" s="1"/>
  <c r="J72" i="1"/>
  <c r="K72" i="1" s="1"/>
  <c r="J73" i="1"/>
  <c r="K73" i="1" s="1"/>
  <c r="J75" i="1"/>
  <c r="K75" i="1" s="1"/>
  <c r="J71" i="1"/>
  <c r="J60" i="1"/>
  <c r="J61" i="1"/>
  <c r="K61" i="1" s="1"/>
  <c r="J62" i="1"/>
  <c r="K62" i="1" s="1"/>
  <c r="J64" i="1"/>
  <c r="K64" i="1" s="1"/>
  <c r="J65" i="1"/>
  <c r="J63" i="1"/>
  <c r="K63" i="1" s="1"/>
  <c r="J56" i="1"/>
  <c r="J57" i="1" s="1"/>
  <c r="J68" i="1" l="1"/>
  <c r="J76" i="1"/>
  <c r="K147" i="1"/>
  <c r="K149" i="1" s="1"/>
  <c r="J149" i="1"/>
  <c r="K141" i="1"/>
  <c r="K144" i="1" s="1"/>
  <c r="J144" i="1"/>
  <c r="J157" i="1"/>
  <c r="K134" i="1"/>
  <c r="J134" i="1"/>
  <c r="K129" i="1"/>
  <c r="K130" i="1" s="1"/>
  <c r="K60" i="1"/>
  <c r="K56" i="1"/>
  <c r="K57" i="1" s="1"/>
  <c r="K71" i="1"/>
  <c r="K76" i="1" s="1"/>
  <c r="K152" i="1"/>
  <c r="K157" i="1" s="1"/>
  <c r="K84" i="1"/>
  <c r="K91" i="1" s="1"/>
  <c r="K65" i="1"/>
  <c r="K125" i="1"/>
  <c r="K126" i="1" s="1"/>
  <c r="J159" i="1" l="1"/>
  <c r="K68" i="1"/>
  <c r="K159" i="1" s="1"/>
  <c r="E18" i="1"/>
  <c r="E159" i="1" s="1"/>
</calcChain>
</file>

<file path=xl/sharedStrings.xml><?xml version="1.0" encoding="utf-8"?>
<sst xmlns="http://schemas.openxmlformats.org/spreadsheetml/2006/main" count="385" uniqueCount="188">
  <si>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</si>
  <si>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</si>
  <si>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</si>
  <si>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</si>
  <si>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</si>
  <si>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</si>
  <si>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</si>
  <si>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</si>
  <si>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</si>
  <si>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</si>
  <si>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</si>
  <si>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</si>
  <si>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</si>
  <si>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</si>
  <si>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</si>
  <si>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</si>
  <si>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</si>
  <si>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</si>
  <si>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</si>
  <si>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</si>
  <si>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</si>
  <si>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</si>
  <si>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</si>
  <si>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</si>
  <si>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</si>
  <si>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</si>
  <si>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</si>
  <si>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</si>
  <si>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</si>
  <si>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</si>
  <si>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</si>
  <si>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</si>
  <si>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</si>
  <si>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</si>
  <si>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</si>
  <si>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</si>
  <si>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</si>
  <si>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</si>
  <si>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</si>
  <si>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</si>
  <si>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</si>
  <si>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</si>
  <si>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</si>
  <si>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</si>
  <si>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</si>
  <si>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</si>
  <si>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</si>
  <si>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</si>
  <si>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</si>
  <si>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</si>
  <si>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</si>
  <si>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</si>
  <si>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</si>
  <si>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</si>
  <si>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</si>
  <si>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</si>
  <si>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</si>
  <si>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</si>
  <si>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</si>
  <si>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</si>
  <si>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</si>
  <si>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</si>
  <si>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</si>
  <si>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</si>
  <si>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</si>
  <si>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</si>
  <si>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</si>
  <si>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</si>
  <si>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</si>
  <si>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</si>
  <si>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</si>
  <si>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</si>
  <si>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</si>
  <si>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</si>
  <si>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</si>
  <si>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</si>
  <si>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</si>
  <si>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</si>
  <si>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</si>
  <si>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</si>
  <si>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</si>
  <si>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</si>
  <si>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</si>
  <si>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</si>
  <si>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</si>
  <si>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</si>
  <si>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</si>
  <si>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</si>
  <si>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BELGICA SAMILA FERNANDEZ DE LOS SANTOS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</si>
  <si>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</si>
  <si>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</si>
  <si>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</si>
  <si>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</si>
  <si>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</si>
  <si>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</si>
  <si>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</si>
  <si>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</si>
  <si>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</si>
  <si>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</si>
  <si>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</si>
  <si>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</si>
  <si>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</si>
  <si>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</si>
  <si>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</si>
  <si>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</si>
  <si>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</si>
  <si>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</si>
  <si>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</si>
  <si>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</si>
  <si>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</si>
  <si>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</si>
  <si>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</si>
  <si>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</si>
  <si>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</si>
  <si>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</si>
  <si>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</si>
  <si>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</si>
  <si>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</si>
  <si>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</si>
  <si>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</si>
  <si>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</si>
  <si>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</si>
  <si>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</si>
  <si>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</si>
  <si>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</si>
  <si>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</si>
  <si>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</si>
  <si>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</si>
  <si>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</si>
  <si>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</si>
  <si>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</si>
  <si>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</si>
  <si>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</si>
  <si>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</si>
  <si>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</si>
  <si>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</si>
  <si>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</si>
  <si>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</si>
  <si>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</si>
  <si>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</si>
  <si>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</si>
  <si>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</si>
  <si>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</si>
  <si>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</si>
  <si>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</si>
  <si>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</si>
  <si>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</si>
  <si>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</si>
  <si>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</si>
  <si>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</si>
  <si>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</si>
  <si>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</si>
  <si>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</si>
  <si>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</si>
  <si>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</si>
  <si>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</si>
  <si>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</si>
  <si>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</si>
  <si>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</si>
  <si>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</si>
  <si>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</si>
  <si>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</si>
  <si>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</si>
  <si>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</si>
  <si>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</si>
  <si>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</si>
  <si>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</si>
  <si>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</si>
  <si>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</si>
  <si>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</si>
  <si>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</si>
  <si>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</si>
  <si>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</si>
  <si>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</si>
  <si>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</si>
  <si>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</si>
  <si>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</si>
  <si>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</si>
  <si>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</si>
  <si>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</si>
  <si>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</si>
  <si>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</si>
  <si>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</si>
  <si>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</si>
  <si>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</si>
  <si>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Encargada de Recursos Humanos</t>
  </si>
  <si>
    <t>Licda. Johanna Pimentel Perozo</t>
  </si>
  <si>
    <t>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</si>
</sst>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67"/>
  <sheetViews>
    <sheetView showGridLines="0" tabSelected="1" topLeftCell="A148" zoomScale="84" zoomScaleNormal="84" zoomScaleSheetLayoutView="76" workbookViewId="0">
      <selection activeCell="B185" sqref="B185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157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121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181</v>
      </c>
      <c r="B9" s="45" t="s">
        <v>182</v>
      </c>
      <c r="C9" s="45" t="s">
        <v>91</v>
      </c>
      <c r="D9" s="83" t="s">
        <v>159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83</v>
      </c>
      <c r="D10" s="84" t="s">
        <v>158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98</v>
      </c>
      <c r="B11" s="44" t="s">
        <v>16</v>
      </c>
      <c r="C11" s="45" t="s">
        <v>91</v>
      </c>
      <c r="D11" s="83" t="s">
        <v>158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164</v>
      </c>
      <c r="B12" s="44" t="s">
        <v>184</v>
      </c>
      <c r="C12" s="45" t="s">
        <v>91</v>
      </c>
      <c r="D12" s="83" t="s">
        <v>159</v>
      </c>
      <c r="E12" s="62">
        <v>60000</v>
      </c>
      <c r="F12" s="62">
        <v>1722</v>
      </c>
      <c r="G12" s="62">
        <v>2881.7</v>
      </c>
      <c r="H12" s="62">
        <v>1824</v>
      </c>
      <c r="I12" s="62">
        <v>3049.9</v>
      </c>
      <c r="J12" s="61">
        <f t="shared" ref="J12" si="2">SUM(F12:I12)</f>
        <v>9477.6</v>
      </c>
      <c r="K12" s="62">
        <f t="shared" si="1"/>
        <v>50522.400000000001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7" customFormat="1" x14ac:dyDescent="0.25">
      <c r="A13" s="56" t="s">
        <v>17</v>
      </c>
      <c r="B13" s="57">
        <v>4</v>
      </c>
      <c r="C13" s="58"/>
      <c r="D13" s="92"/>
      <c r="E13" s="65">
        <f t="shared" ref="E13:K13" si="3">SUM(E9:E12)</f>
        <v>404000</v>
      </c>
      <c r="F13" s="65">
        <f t="shared" si="3"/>
        <v>11594.8</v>
      </c>
      <c r="G13" s="65">
        <f t="shared" si="3"/>
        <v>54627.819999999992</v>
      </c>
      <c r="H13" s="65">
        <f t="shared" si="3"/>
        <v>9929.4</v>
      </c>
      <c r="I13" s="65">
        <f t="shared" si="3"/>
        <v>3124.9</v>
      </c>
      <c r="J13" s="65">
        <f t="shared" si="3"/>
        <v>79276.920000000013</v>
      </c>
      <c r="K13" s="65">
        <f t="shared" si="3"/>
        <v>324723.08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32" customFormat="1" x14ac:dyDescent="0.25">
      <c r="A14" s="22"/>
      <c r="B14" s="22"/>
      <c r="C14" s="26"/>
      <c r="D14" s="91"/>
      <c r="E14" s="60"/>
      <c r="F14" s="60"/>
      <c r="G14" s="60"/>
      <c r="H14" s="60"/>
      <c r="I14" s="60"/>
      <c r="J14" s="60"/>
      <c r="K14" s="6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s="32" customFormat="1" x14ac:dyDescent="0.25">
      <c r="A15" s="22" t="s">
        <v>102</v>
      </c>
      <c r="B15" s="22"/>
      <c r="C15" s="26"/>
      <c r="D15" s="91"/>
      <c r="E15" s="60" t="s">
        <v>155</v>
      </c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18" t="s">
        <v>26</v>
      </c>
      <c r="B16" s="18" t="s">
        <v>27</v>
      </c>
      <c r="C16" s="27" t="s">
        <v>80</v>
      </c>
      <c r="D16" s="85" t="s">
        <v>158</v>
      </c>
      <c r="E16" s="66">
        <v>60000</v>
      </c>
      <c r="F16" s="67">
        <v>1722</v>
      </c>
      <c r="G16" s="66">
        <v>3486.68</v>
      </c>
      <c r="H16" s="66">
        <v>1824</v>
      </c>
      <c r="I16" s="66">
        <v>25</v>
      </c>
      <c r="J16" s="61">
        <f>SUM(F16:I16)</f>
        <v>7057.68</v>
      </c>
      <c r="K16" s="62">
        <f>E16-J16</f>
        <v>52942.32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25</v>
      </c>
      <c r="B17" s="18" t="s">
        <v>27</v>
      </c>
      <c r="C17" s="27" t="s">
        <v>80</v>
      </c>
      <c r="D17" s="85" t="s">
        <v>159</v>
      </c>
      <c r="E17" s="62">
        <v>32000</v>
      </c>
      <c r="F17" s="62">
        <v>918.4</v>
      </c>
      <c r="G17" s="62">
        <v>0</v>
      </c>
      <c r="H17" s="62">
        <v>972.8</v>
      </c>
      <c r="I17" s="62">
        <v>1665.05</v>
      </c>
      <c r="J17" s="61">
        <v>3556.25</v>
      </c>
      <c r="K17" s="62">
        <f t="shared" ref="K17" si="4">E17-J17</f>
        <v>28443.75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7" customFormat="1" x14ac:dyDescent="0.25">
      <c r="A18" s="56" t="s">
        <v>17</v>
      </c>
      <c r="B18" s="57">
        <v>2</v>
      </c>
      <c r="C18" s="58"/>
      <c r="D18" s="92"/>
      <c r="E18" s="65">
        <f t="shared" ref="E18:K18" si="5">SUM(E16:E17)</f>
        <v>92000</v>
      </c>
      <c r="F18" s="65">
        <f t="shared" si="5"/>
        <v>2640.4</v>
      </c>
      <c r="G18" s="65">
        <f t="shared" si="5"/>
        <v>3486.68</v>
      </c>
      <c r="H18" s="65">
        <f t="shared" si="5"/>
        <v>2796.8</v>
      </c>
      <c r="I18" s="65">
        <f t="shared" si="5"/>
        <v>1690.05</v>
      </c>
      <c r="J18" s="65">
        <f t="shared" si="5"/>
        <v>10613.93</v>
      </c>
      <c r="K18" s="65">
        <f t="shared" si="5"/>
        <v>81386.070000000007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32" customFormat="1" x14ac:dyDescent="0.25">
      <c r="A19" s="13"/>
      <c r="B19" s="13"/>
      <c r="C19" s="14"/>
      <c r="D19" s="93"/>
      <c r="E19" s="66"/>
      <c r="F19" s="66"/>
      <c r="G19" s="66"/>
      <c r="H19" s="66"/>
      <c r="I19" s="66"/>
      <c r="J19" s="66"/>
      <c r="K19" s="6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x14ac:dyDescent="0.25">
      <c r="A20" s="5" t="s">
        <v>122</v>
      </c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13" t="s">
        <v>151</v>
      </c>
      <c r="B21" s="13" t="s">
        <v>123</v>
      </c>
      <c r="C21" s="15" t="s">
        <v>83</v>
      </c>
      <c r="D21" s="84" t="s">
        <v>159</v>
      </c>
      <c r="E21" s="66">
        <v>110000</v>
      </c>
      <c r="F21" s="66">
        <v>3157</v>
      </c>
      <c r="G21" s="68">
        <v>13701.39</v>
      </c>
      <c r="H21" s="66">
        <v>3344</v>
      </c>
      <c r="I21" s="66">
        <v>3049.9</v>
      </c>
      <c r="J21" s="61">
        <f>+F21+G21+H21+I21</f>
        <v>23252.29</v>
      </c>
      <c r="K21" s="62">
        <f>E21-J21</f>
        <v>86747.709999999992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35" t="s">
        <v>131</v>
      </c>
      <c r="B22" s="35" t="s">
        <v>132</v>
      </c>
      <c r="C22" s="35" t="s">
        <v>83</v>
      </c>
      <c r="D22" s="86" t="s">
        <v>159</v>
      </c>
      <c r="E22" s="69">
        <v>50000</v>
      </c>
      <c r="F22" s="63">
        <v>1435</v>
      </c>
      <c r="G22" s="63">
        <v>1854</v>
      </c>
      <c r="H22" s="63">
        <v>1520</v>
      </c>
      <c r="I22" s="63">
        <v>25</v>
      </c>
      <c r="J22" s="61">
        <v>4834</v>
      </c>
      <c r="K22" s="62">
        <f>E22-J22</f>
        <v>45166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7" customFormat="1" x14ac:dyDescent="0.25">
      <c r="A23" s="56" t="s">
        <v>17</v>
      </c>
      <c r="B23" s="57">
        <v>2</v>
      </c>
      <c r="C23" s="58"/>
      <c r="D23" s="92"/>
      <c r="E23" s="65">
        <f t="shared" ref="E23:K23" si="6">SUM(E21:E22)</f>
        <v>160000</v>
      </c>
      <c r="F23" s="65">
        <f t="shared" si="6"/>
        <v>4592</v>
      </c>
      <c r="G23" s="65">
        <f t="shared" si="6"/>
        <v>15555.39</v>
      </c>
      <c r="H23" s="65">
        <f t="shared" si="6"/>
        <v>4864</v>
      </c>
      <c r="I23" s="65">
        <f t="shared" si="6"/>
        <v>3074.9</v>
      </c>
      <c r="J23" s="65">
        <f t="shared" si="6"/>
        <v>28086.29</v>
      </c>
      <c r="K23" s="65">
        <f t="shared" si="6"/>
        <v>131913.71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32" customFormat="1" x14ac:dyDescent="0.25">
      <c r="A24" s="35"/>
      <c r="B24" s="35"/>
      <c r="C24" s="35"/>
      <c r="D24" s="86"/>
      <c r="E24" s="69"/>
      <c r="F24" s="63"/>
      <c r="G24" s="63"/>
      <c r="H24" s="63"/>
      <c r="I24" s="63"/>
      <c r="J24" s="63"/>
      <c r="K24" s="69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2" customFormat="1" x14ac:dyDescent="0.25">
      <c r="A25" s="39" t="s">
        <v>104</v>
      </c>
      <c r="B25" s="22"/>
      <c r="C25" s="26"/>
      <c r="D25" s="91"/>
      <c r="E25" s="60"/>
      <c r="F25" s="60"/>
      <c r="G25" s="60"/>
      <c r="H25" s="60"/>
      <c r="I25" s="60"/>
      <c r="J25" s="60"/>
      <c r="K25" s="60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7" customFormat="1" x14ac:dyDescent="0.25">
      <c r="A26" s="24" t="s">
        <v>86</v>
      </c>
      <c r="B26" s="24" t="s">
        <v>29</v>
      </c>
      <c r="C26" s="37" t="s">
        <v>83</v>
      </c>
      <c r="D26" s="87" t="s">
        <v>159</v>
      </c>
      <c r="E26" s="64">
        <v>72000</v>
      </c>
      <c r="F26" s="64">
        <v>2066.4</v>
      </c>
      <c r="G26" s="64">
        <v>5744.84</v>
      </c>
      <c r="H26" s="64">
        <v>2188.8000000000002</v>
      </c>
      <c r="I26" s="64">
        <v>25</v>
      </c>
      <c r="J26" s="61">
        <f t="shared" ref="J26:J27" si="7">SUM(F26:I26)</f>
        <v>10025.040000000001</v>
      </c>
      <c r="K26" s="62">
        <f t="shared" ref="K26:K27" si="8">E26-J26</f>
        <v>61974.96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x14ac:dyDescent="0.25">
      <c r="A27" s="24" t="s">
        <v>70</v>
      </c>
      <c r="B27" s="24" t="s">
        <v>141</v>
      </c>
      <c r="C27" s="37" t="s">
        <v>83</v>
      </c>
      <c r="D27" s="87" t="s">
        <v>158</v>
      </c>
      <c r="E27" s="64">
        <v>50000</v>
      </c>
      <c r="F27" s="64">
        <v>1435</v>
      </c>
      <c r="G27" s="64">
        <v>1854</v>
      </c>
      <c r="H27" s="64">
        <v>1520</v>
      </c>
      <c r="I27" s="64">
        <v>25</v>
      </c>
      <c r="J27" s="61">
        <f t="shared" si="7"/>
        <v>4834</v>
      </c>
      <c r="K27" s="62">
        <f t="shared" si="8"/>
        <v>45166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s="37" customFormat="1" x14ac:dyDescent="0.25">
      <c r="A28" s="56" t="s">
        <v>17</v>
      </c>
      <c r="B28" s="57">
        <v>2</v>
      </c>
      <c r="C28" s="58"/>
      <c r="D28" s="92"/>
      <c r="E28" s="65">
        <f t="shared" ref="E28:K28" si="9">SUM(E26:E27)</f>
        <v>122000</v>
      </c>
      <c r="F28" s="65">
        <f t="shared" si="9"/>
        <v>3501.4</v>
      </c>
      <c r="G28" s="65">
        <f t="shared" si="9"/>
        <v>7598.84</v>
      </c>
      <c r="H28" s="65">
        <f t="shared" si="9"/>
        <v>3708.8</v>
      </c>
      <c r="I28" s="65">
        <f t="shared" si="9"/>
        <v>50</v>
      </c>
      <c r="J28" s="65">
        <f t="shared" si="9"/>
        <v>14859.04</v>
      </c>
      <c r="K28" s="65">
        <f t="shared" si="9"/>
        <v>107140.95999999999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7" customFormat="1" x14ac:dyDescent="0.25">
      <c r="D29" s="87"/>
      <c r="E29" s="64"/>
      <c r="F29" s="64"/>
      <c r="G29" s="64"/>
      <c r="H29" s="64"/>
      <c r="I29" s="64"/>
      <c r="J29" s="64"/>
      <c r="K29" s="6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2" customFormat="1" x14ac:dyDescent="0.25">
      <c r="A30" s="40" t="s">
        <v>183</v>
      </c>
      <c r="B30" s="22"/>
      <c r="C30" s="26"/>
      <c r="D30" s="91"/>
      <c r="E30" s="60"/>
      <c r="F30" s="60"/>
      <c r="G30" s="60"/>
      <c r="H30" s="60"/>
      <c r="I30" s="60"/>
      <c r="J30" s="60"/>
      <c r="K30" s="60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s="32" customFormat="1" x14ac:dyDescent="0.25">
      <c r="A31" s="46" t="s">
        <v>22</v>
      </c>
      <c r="B31" s="44" t="s">
        <v>124</v>
      </c>
      <c r="C31" s="45" t="s">
        <v>91</v>
      </c>
      <c r="D31" s="83" t="s">
        <v>158</v>
      </c>
      <c r="E31" s="61">
        <v>26250</v>
      </c>
      <c r="F31" s="61">
        <v>753.38</v>
      </c>
      <c r="G31" s="61">
        <v>0</v>
      </c>
      <c r="H31" s="61">
        <v>798</v>
      </c>
      <c r="I31" s="61">
        <v>2952.95</v>
      </c>
      <c r="J31" s="61">
        <f t="shared" ref="J31:J34" si="10">SUM(F31:I31)</f>
        <v>4504.33</v>
      </c>
      <c r="K31" s="62">
        <f t="shared" ref="K31:K34" si="11">E31-J31</f>
        <v>21745.67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46" t="s">
        <v>19</v>
      </c>
      <c r="B32" s="44" t="s">
        <v>142</v>
      </c>
      <c r="C32" s="45" t="s">
        <v>91</v>
      </c>
      <c r="D32" s="83" t="s">
        <v>158</v>
      </c>
      <c r="E32" s="61">
        <v>40000</v>
      </c>
      <c r="F32" s="61">
        <v>1148</v>
      </c>
      <c r="G32" s="61">
        <v>442.65</v>
      </c>
      <c r="H32" s="61">
        <v>1216</v>
      </c>
      <c r="I32" s="61">
        <v>280.2</v>
      </c>
      <c r="J32" s="61">
        <f t="shared" ref="J32" si="12">SUM(F32:I32)</f>
        <v>3086.85</v>
      </c>
      <c r="K32" s="62">
        <f t="shared" si="11"/>
        <v>36913.15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11" t="s">
        <v>133</v>
      </c>
      <c r="B33" s="11" t="s">
        <v>134</v>
      </c>
      <c r="C33" s="9" t="s">
        <v>91</v>
      </c>
      <c r="D33" s="88" t="s">
        <v>158</v>
      </c>
      <c r="E33" s="62">
        <v>41000</v>
      </c>
      <c r="F33" s="62">
        <v>1176.7</v>
      </c>
      <c r="G33" s="62">
        <v>356.92</v>
      </c>
      <c r="H33" s="62">
        <v>1246.4000000000001</v>
      </c>
      <c r="I33" s="62">
        <v>1537.45</v>
      </c>
      <c r="J33" s="61">
        <f t="shared" si="10"/>
        <v>4317.47</v>
      </c>
      <c r="K33" s="62">
        <f t="shared" si="11"/>
        <v>36682.53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11" t="s">
        <v>161</v>
      </c>
      <c r="B34" s="11" t="s">
        <v>156</v>
      </c>
      <c r="C34" s="9" t="s">
        <v>91</v>
      </c>
      <c r="D34" s="88" t="s">
        <v>159</v>
      </c>
      <c r="E34" s="62">
        <v>37000</v>
      </c>
      <c r="F34" s="62">
        <v>1061.9000000000001</v>
      </c>
      <c r="G34" s="62">
        <v>19.25</v>
      </c>
      <c r="H34" s="62">
        <v>1124.8</v>
      </c>
      <c r="I34" s="62">
        <v>25</v>
      </c>
      <c r="J34" s="61">
        <f t="shared" si="10"/>
        <v>2230.9499999999998</v>
      </c>
      <c r="K34" s="62">
        <f t="shared" si="11"/>
        <v>34769.050000000003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7" customFormat="1" x14ac:dyDescent="0.25">
      <c r="A35" s="56" t="s">
        <v>17</v>
      </c>
      <c r="B35" s="57">
        <v>4</v>
      </c>
      <c r="C35" s="58"/>
      <c r="D35" s="92"/>
      <c r="E35" s="65">
        <f t="shared" ref="E35:K35" si="13">SUM(E31:E34)</f>
        <v>144250</v>
      </c>
      <c r="F35" s="65">
        <f t="shared" si="13"/>
        <v>4139.9799999999996</v>
      </c>
      <c r="G35" s="65">
        <f t="shared" si="13"/>
        <v>818.81999999999994</v>
      </c>
      <c r="H35" s="65">
        <f t="shared" si="13"/>
        <v>4385.2</v>
      </c>
      <c r="I35" s="65">
        <f t="shared" si="13"/>
        <v>4795.5999999999995</v>
      </c>
      <c r="J35" s="65">
        <f t="shared" si="13"/>
        <v>14139.600000000002</v>
      </c>
      <c r="K35" s="65">
        <f t="shared" si="13"/>
        <v>130110.40000000001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2" customFormat="1" x14ac:dyDescent="0.25">
      <c r="A36" s="38"/>
      <c r="B36" s="22"/>
      <c r="C36" s="26"/>
      <c r="D36" s="91"/>
      <c r="E36" s="60"/>
      <c r="F36" s="60"/>
      <c r="G36" s="60"/>
      <c r="H36" s="60"/>
      <c r="I36" s="60"/>
      <c r="J36" s="60"/>
      <c r="K36" s="60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s="32" customFormat="1" x14ac:dyDescent="0.25">
      <c r="A37" s="40" t="s">
        <v>125</v>
      </c>
      <c r="B37" s="22"/>
      <c r="C37" s="26"/>
      <c r="D37" s="91"/>
      <c r="E37" s="60"/>
      <c r="F37" s="60"/>
      <c r="G37" s="60"/>
      <c r="H37" s="60"/>
      <c r="I37" s="60"/>
      <c r="J37" s="60"/>
      <c r="K37" s="6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11" t="s">
        <v>126</v>
      </c>
      <c r="B38" s="11" t="s">
        <v>119</v>
      </c>
      <c r="C38" s="27" t="s">
        <v>80</v>
      </c>
      <c r="D38" s="84" t="s">
        <v>158</v>
      </c>
      <c r="E38" s="66">
        <v>45000</v>
      </c>
      <c r="F38" s="66">
        <v>1291.5</v>
      </c>
      <c r="G38" s="66">
        <v>921.46</v>
      </c>
      <c r="H38" s="66">
        <v>1368</v>
      </c>
      <c r="I38" s="66">
        <v>1537.45</v>
      </c>
      <c r="J38" s="61">
        <f t="shared" ref="J38" si="14">SUM(F38:I38)</f>
        <v>5118.41</v>
      </c>
      <c r="K38" s="62">
        <f t="shared" ref="K38" si="15">E38-J38</f>
        <v>39881.589999999997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7" customFormat="1" x14ac:dyDescent="0.25">
      <c r="A39" s="56" t="s">
        <v>17</v>
      </c>
      <c r="B39" s="57">
        <v>1</v>
      </c>
      <c r="C39" s="58"/>
      <c r="D39" s="92"/>
      <c r="E39" s="65">
        <f>SUM(E38)</f>
        <v>45000</v>
      </c>
      <c r="F39" s="65">
        <f t="shared" ref="F39:K39" si="16">SUM(F38)</f>
        <v>1291.5</v>
      </c>
      <c r="G39" s="65">
        <f t="shared" si="16"/>
        <v>921.46</v>
      </c>
      <c r="H39" s="65">
        <f t="shared" si="16"/>
        <v>1368</v>
      </c>
      <c r="I39" s="65">
        <f t="shared" si="16"/>
        <v>1537.45</v>
      </c>
      <c r="J39" s="65">
        <f t="shared" si="16"/>
        <v>5118.41</v>
      </c>
      <c r="K39" s="65">
        <f t="shared" si="16"/>
        <v>39881.589999999997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32" customFormat="1" x14ac:dyDescent="0.25">
      <c r="A40" s="38"/>
      <c r="B40" s="22"/>
      <c r="C40" s="26"/>
      <c r="D40" s="91"/>
      <c r="E40" s="60"/>
      <c r="F40" s="60"/>
      <c r="G40" s="60"/>
      <c r="H40" s="60"/>
      <c r="I40" s="60"/>
      <c r="J40" s="60"/>
      <c r="K40" s="6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s="32" customFormat="1" x14ac:dyDescent="0.25">
      <c r="A41" s="40" t="s">
        <v>127</v>
      </c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18" t="s">
        <v>18</v>
      </c>
      <c r="B42" s="18" t="s">
        <v>154</v>
      </c>
      <c r="C42" s="109" t="s">
        <v>80</v>
      </c>
      <c r="D42" s="89" t="s">
        <v>158</v>
      </c>
      <c r="E42" s="63">
        <v>145000</v>
      </c>
      <c r="F42" s="63">
        <v>4161.5</v>
      </c>
      <c r="G42" s="63">
        <v>0</v>
      </c>
      <c r="H42" s="63">
        <v>4408</v>
      </c>
      <c r="I42" s="63">
        <v>3781</v>
      </c>
      <c r="J42" s="61">
        <f>+F42+G42+H42+I42</f>
        <v>12350.5</v>
      </c>
      <c r="K42" s="62">
        <f t="shared" ref="K42" si="17">E42-J42</f>
        <v>132649.5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7" customFormat="1" x14ac:dyDescent="0.25">
      <c r="A43" s="56" t="s">
        <v>17</v>
      </c>
      <c r="B43" s="57">
        <v>1</v>
      </c>
      <c r="C43" s="58"/>
      <c r="D43" s="92"/>
      <c r="E43" s="65">
        <f t="shared" ref="E43:K43" si="18">SUM(E42:E42)</f>
        <v>145000</v>
      </c>
      <c r="F43" s="65">
        <f t="shared" si="18"/>
        <v>4161.5</v>
      </c>
      <c r="G43" s="65">
        <f t="shared" si="18"/>
        <v>0</v>
      </c>
      <c r="H43" s="65">
        <f t="shared" si="18"/>
        <v>4408</v>
      </c>
      <c r="I43" s="65">
        <f t="shared" si="18"/>
        <v>3781</v>
      </c>
      <c r="J43" s="65">
        <f t="shared" si="18"/>
        <v>12350.5</v>
      </c>
      <c r="K43" s="65">
        <f t="shared" si="18"/>
        <v>132649.5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32" customFormat="1" x14ac:dyDescent="0.25">
      <c r="A44" s="38"/>
      <c r="B44" s="22"/>
      <c r="C44" s="26"/>
      <c r="D44" s="91"/>
      <c r="E44" s="60"/>
      <c r="F44" s="60"/>
      <c r="G44" s="60"/>
      <c r="H44" s="60"/>
      <c r="I44" s="60"/>
      <c r="J44" s="60"/>
      <c r="K44" s="60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2" customFormat="1" x14ac:dyDescent="0.25">
      <c r="A45" s="40" t="s">
        <v>103</v>
      </c>
      <c r="B45" s="22"/>
      <c r="C45" s="26"/>
      <c r="D45" s="91"/>
      <c r="E45" s="60"/>
      <c r="F45" s="60"/>
      <c r="G45" s="60"/>
      <c r="H45" s="60"/>
      <c r="I45" s="60"/>
      <c r="J45" s="60"/>
      <c r="K45" s="60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s="32" customFormat="1" x14ac:dyDescent="0.25">
      <c r="A46" s="10" t="s">
        <v>175</v>
      </c>
      <c r="B46" s="13" t="s">
        <v>89</v>
      </c>
      <c r="C46" s="37" t="s">
        <v>83</v>
      </c>
      <c r="D46" s="87" t="s">
        <v>158</v>
      </c>
      <c r="E46" s="64">
        <v>55000</v>
      </c>
      <c r="F46" s="64">
        <v>1578.5</v>
      </c>
      <c r="G46" s="64">
        <v>2559.6799999999998</v>
      </c>
      <c r="H46" s="64">
        <v>1672</v>
      </c>
      <c r="I46" s="64">
        <v>1599.4</v>
      </c>
      <c r="J46" s="61">
        <f t="shared" ref="J46" si="19">SUM(F46:I46)</f>
        <v>7409.58</v>
      </c>
      <c r="K46" s="62">
        <f t="shared" ref="K46:K52" si="20">E46-J46</f>
        <v>47590.42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11" t="s">
        <v>66</v>
      </c>
      <c r="B47" s="11" t="s">
        <v>51</v>
      </c>
      <c r="C47" s="20" t="s">
        <v>80</v>
      </c>
      <c r="D47" s="87" t="s">
        <v>159</v>
      </c>
      <c r="E47" s="64">
        <v>65000</v>
      </c>
      <c r="F47" s="64">
        <v>1865.5</v>
      </c>
      <c r="G47" s="64">
        <v>4427.58</v>
      </c>
      <c r="H47" s="64">
        <v>1976</v>
      </c>
      <c r="I47" s="64">
        <v>1882.2</v>
      </c>
      <c r="J47" s="61">
        <f t="shared" ref="J47:J52" si="21">SUM(F47:I47)</f>
        <v>10151.280000000001</v>
      </c>
      <c r="K47" s="62">
        <f t="shared" si="20"/>
        <v>54848.72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67</v>
      </c>
      <c r="B48" s="18" t="s">
        <v>52</v>
      </c>
      <c r="C48" s="20" t="s">
        <v>137</v>
      </c>
      <c r="D48" s="87" t="s">
        <v>159</v>
      </c>
      <c r="E48" s="64">
        <v>22599.26</v>
      </c>
      <c r="F48" s="64">
        <v>648.6</v>
      </c>
      <c r="G48" s="64">
        <v>0</v>
      </c>
      <c r="H48" s="64">
        <v>687.02</v>
      </c>
      <c r="I48" s="64">
        <v>152.6</v>
      </c>
      <c r="J48" s="61">
        <f t="shared" si="21"/>
        <v>1488.2199999999998</v>
      </c>
      <c r="K48" s="62">
        <f t="shared" si="20"/>
        <v>21111.039999999997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0" t="s">
        <v>68</v>
      </c>
      <c r="B49" s="18" t="s">
        <v>140</v>
      </c>
      <c r="C49" s="20" t="s">
        <v>83</v>
      </c>
      <c r="D49" s="87" t="s">
        <v>159</v>
      </c>
      <c r="E49" s="64">
        <v>37000</v>
      </c>
      <c r="F49" s="64">
        <v>1061.9000000000001</v>
      </c>
      <c r="G49" s="64">
        <v>19.25</v>
      </c>
      <c r="H49" s="64">
        <v>1124.8</v>
      </c>
      <c r="I49" s="64">
        <v>25</v>
      </c>
      <c r="J49" s="61">
        <f t="shared" si="21"/>
        <v>2230.9499999999998</v>
      </c>
      <c r="K49" s="62">
        <f t="shared" si="20"/>
        <v>34769.050000000003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69</v>
      </c>
      <c r="B50" s="18" t="s">
        <v>128</v>
      </c>
      <c r="C50" s="20" t="s">
        <v>80</v>
      </c>
      <c r="D50" s="87" t="s">
        <v>159</v>
      </c>
      <c r="E50" s="64">
        <v>65000</v>
      </c>
      <c r="F50" s="64">
        <v>1865.5</v>
      </c>
      <c r="G50" s="64">
        <v>4427.58</v>
      </c>
      <c r="H50" s="64">
        <v>1976</v>
      </c>
      <c r="I50" s="64">
        <v>332.6</v>
      </c>
      <c r="J50" s="61">
        <f t="shared" si="21"/>
        <v>8601.68</v>
      </c>
      <c r="K50" s="62">
        <f t="shared" si="20"/>
        <v>56398.32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165</v>
      </c>
      <c r="B51" s="18" t="s">
        <v>16</v>
      </c>
      <c r="C51" s="20" t="s">
        <v>83</v>
      </c>
      <c r="D51" s="87" t="s">
        <v>159</v>
      </c>
      <c r="E51" s="64">
        <v>60000</v>
      </c>
      <c r="F51" s="64">
        <v>1722</v>
      </c>
      <c r="G51" s="64">
        <v>3486.68</v>
      </c>
      <c r="H51" s="64">
        <v>1368</v>
      </c>
      <c r="I51" s="64">
        <v>25</v>
      </c>
      <c r="J51" s="61">
        <f t="shared" si="21"/>
        <v>6601.68</v>
      </c>
      <c r="K51" s="62">
        <f t="shared" si="20"/>
        <v>53398.32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7" customFormat="1" x14ac:dyDescent="0.25">
      <c r="A52" s="12" t="s">
        <v>72</v>
      </c>
      <c r="B52" s="12" t="s">
        <v>153</v>
      </c>
      <c r="C52" s="37" t="s">
        <v>83</v>
      </c>
      <c r="D52" s="87" t="s">
        <v>159</v>
      </c>
      <c r="E52" s="64">
        <v>45000</v>
      </c>
      <c r="F52" s="64">
        <v>1291.5</v>
      </c>
      <c r="G52" s="64">
        <v>921.46</v>
      </c>
      <c r="H52" s="64">
        <v>1824</v>
      </c>
      <c r="I52" s="64">
        <v>1537.45</v>
      </c>
      <c r="J52" s="61">
        <f t="shared" si="21"/>
        <v>5574.41</v>
      </c>
      <c r="K52" s="62">
        <f t="shared" si="20"/>
        <v>39425.589999999997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37" customFormat="1" x14ac:dyDescent="0.25">
      <c r="A53" s="56" t="s">
        <v>17</v>
      </c>
      <c r="B53" s="57">
        <v>7</v>
      </c>
      <c r="C53" s="58"/>
      <c r="D53" s="92"/>
      <c r="E53" s="65">
        <f>SUM(E46:E52)</f>
        <v>349599.26</v>
      </c>
      <c r="F53" s="65">
        <f t="shared" ref="F53:K53" si="22">SUM(F46:F52)</f>
        <v>10033.5</v>
      </c>
      <c r="G53" s="65">
        <f t="shared" si="22"/>
        <v>15842.23</v>
      </c>
      <c r="H53" s="65">
        <f t="shared" si="22"/>
        <v>10627.82</v>
      </c>
      <c r="I53" s="65">
        <f t="shared" si="22"/>
        <v>5554.25</v>
      </c>
      <c r="J53" s="65">
        <f t="shared" si="22"/>
        <v>42057.8</v>
      </c>
      <c r="K53" s="65">
        <f t="shared" si="22"/>
        <v>307541.45999999996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32" customFormat="1" x14ac:dyDescent="0.25">
      <c r="A54" s="22"/>
      <c r="B54" s="49"/>
      <c r="C54" s="26" t="s">
        <v>160</v>
      </c>
      <c r="D54" s="91"/>
      <c r="E54" s="60"/>
      <c r="F54" s="60"/>
      <c r="G54" s="60"/>
      <c r="H54" s="60"/>
      <c r="I54" s="60"/>
      <c r="J54" s="60"/>
      <c r="K54" s="60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s="32" customFormat="1" x14ac:dyDescent="0.25">
      <c r="A55" s="40" t="s">
        <v>101</v>
      </c>
      <c r="B55" s="22"/>
      <c r="C55" s="26"/>
      <c r="D55" s="91"/>
      <c r="E55" s="60"/>
      <c r="F55" s="60"/>
      <c r="G55" s="60"/>
      <c r="H55" s="60"/>
      <c r="I55" s="60"/>
      <c r="J55" s="60"/>
      <c r="K55" s="6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s="37" customFormat="1" x14ac:dyDescent="0.25">
      <c r="A56" s="18" t="s">
        <v>88</v>
      </c>
      <c r="B56" s="18" t="s">
        <v>180</v>
      </c>
      <c r="C56" s="20" t="s">
        <v>82</v>
      </c>
      <c r="D56" s="87" t="s">
        <v>159</v>
      </c>
      <c r="E56" s="63">
        <v>85000</v>
      </c>
      <c r="F56" s="63">
        <v>2439.5</v>
      </c>
      <c r="G56" s="69">
        <v>8576.99</v>
      </c>
      <c r="H56" s="63">
        <v>2584</v>
      </c>
      <c r="I56" s="63">
        <v>25</v>
      </c>
      <c r="J56" s="61">
        <f t="shared" ref="J56" si="23">SUM(F56:I56)</f>
        <v>13625.49</v>
      </c>
      <c r="K56" s="62">
        <f t="shared" ref="K56" si="24">E56-J56</f>
        <v>71374.509999999995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37" customFormat="1" x14ac:dyDescent="0.25">
      <c r="A57" s="56" t="s">
        <v>17</v>
      </c>
      <c r="B57" s="57">
        <v>1</v>
      </c>
      <c r="C57" s="58"/>
      <c r="D57" s="92"/>
      <c r="E57" s="65">
        <f>SUM(E56)</f>
        <v>85000</v>
      </c>
      <c r="F57" s="65">
        <f t="shared" ref="F57:K57" si="25">SUM(F56)</f>
        <v>2439.5</v>
      </c>
      <c r="G57" s="65">
        <f t="shared" si="25"/>
        <v>8576.99</v>
      </c>
      <c r="H57" s="65">
        <f t="shared" si="25"/>
        <v>2584</v>
      </c>
      <c r="I57" s="65">
        <f t="shared" si="25"/>
        <v>25</v>
      </c>
      <c r="J57" s="65">
        <f t="shared" si="25"/>
        <v>13625.49</v>
      </c>
      <c r="K57" s="65">
        <f t="shared" si="25"/>
        <v>71374.509999999995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s="32" customFormat="1" x14ac:dyDescent="0.25">
      <c r="A58" s="38"/>
      <c r="B58" s="22"/>
      <c r="C58" s="26"/>
      <c r="D58" s="91"/>
      <c r="E58" s="60"/>
      <c r="F58" s="60"/>
      <c r="G58" s="60"/>
      <c r="H58" s="60"/>
      <c r="I58" s="60"/>
      <c r="J58" s="60"/>
      <c r="K58" s="6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32" customFormat="1" x14ac:dyDescent="0.25">
      <c r="A59" s="40" t="s">
        <v>100</v>
      </c>
      <c r="B59" s="22"/>
      <c r="C59" s="26"/>
      <c r="D59" s="91"/>
      <c r="E59" s="60"/>
      <c r="F59" s="60"/>
      <c r="G59" s="60"/>
      <c r="H59" s="60"/>
      <c r="I59" s="60"/>
      <c r="J59" s="60"/>
      <c r="K59" s="60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32" customFormat="1" x14ac:dyDescent="0.25">
      <c r="A60" s="18" t="s">
        <v>42</v>
      </c>
      <c r="B60" s="18" t="s">
        <v>94</v>
      </c>
      <c r="C60" s="110" t="s">
        <v>82</v>
      </c>
      <c r="D60" s="93" t="s">
        <v>159</v>
      </c>
      <c r="E60" s="66">
        <v>73500</v>
      </c>
      <c r="F60" s="70">
        <v>2109.4499999999998</v>
      </c>
      <c r="G60" s="66">
        <v>6027.11</v>
      </c>
      <c r="H60" s="66">
        <v>2234.4</v>
      </c>
      <c r="I60" s="66">
        <v>280.2</v>
      </c>
      <c r="J60" s="61">
        <f>SUM(F60:I60)</f>
        <v>10651.16</v>
      </c>
      <c r="K60" s="62">
        <f>E60-J60</f>
        <v>62848.84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13" t="s">
        <v>35</v>
      </c>
      <c r="B61" s="13" t="s">
        <v>44</v>
      </c>
      <c r="C61" s="14" t="s">
        <v>83</v>
      </c>
      <c r="D61" s="93" t="s">
        <v>159</v>
      </c>
      <c r="E61" s="66">
        <v>20000</v>
      </c>
      <c r="F61" s="70">
        <v>574</v>
      </c>
      <c r="G61" s="66">
        <v>0</v>
      </c>
      <c r="H61" s="66">
        <v>608</v>
      </c>
      <c r="I61" s="66">
        <v>1537.45</v>
      </c>
      <c r="J61" s="61">
        <f>SUM(F61:I61)</f>
        <v>2719.45</v>
      </c>
      <c r="K61" s="62">
        <f>E61-J61</f>
        <v>17280.55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3" t="s">
        <v>37</v>
      </c>
      <c r="B62" s="13" t="s">
        <v>45</v>
      </c>
      <c r="C62" s="14" t="s">
        <v>83</v>
      </c>
      <c r="D62" s="93" t="s">
        <v>159</v>
      </c>
      <c r="E62" s="66">
        <v>17600</v>
      </c>
      <c r="F62" s="71">
        <v>505.12</v>
      </c>
      <c r="G62" s="66">
        <v>0</v>
      </c>
      <c r="H62" s="62">
        <v>535.04</v>
      </c>
      <c r="I62" s="66">
        <v>152.6</v>
      </c>
      <c r="J62" s="61">
        <f>SUM(F62:I62)</f>
        <v>1192.7599999999998</v>
      </c>
      <c r="K62" s="62">
        <f>E62-J62</f>
        <v>16407.240000000002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8" t="s">
        <v>38</v>
      </c>
      <c r="B63" s="18" t="s">
        <v>44</v>
      </c>
      <c r="C63" s="110" t="s">
        <v>82</v>
      </c>
      <c r="D63" s="111" t="s">
        <v>159</v>
      </c>
      <c r="E63" s="66">
        <v>20000</v>
      </c>
      <c r="F63" s="70">
        <v>574</v>
      </c>
      <c r="G63" s="66">
        <v>0</v>
      </c>
      <c r="H63" s="66">
        <v>608</v>
      </c>
      <c r="I63" s="66">
        <v>25</v>
      </c>
      <c r="J63" s="61">
        <f t="shared" ref="J63" si="26">SUM(F63:I63)</f>
        <v>1207</v>
      </c>
      <c r="K63" s="62">
        <f t="shared" ref="K63" si="27">E63-J63</f>
        <v>18793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39</v>
      </c>
      <c r="B64" s="13" t="s">
        <v>44</v>
      </c>
      <c r="C64" s="15" t="s">
        <v>83</v>
      </c>
      <c r="D64" s="84" t="s">
        <v>158</v>
      </c>
      <c r="E64" s="66">
        <v>20000</v>
      </c>
      <c r="F64" s="70">
        <v>574</v>
      </c>
      <c r="G64" s="66">
        <v>0</v>
      </c>
      <c r="H64" s="66">
        <v>608</v>
      </c>
      <c r="I64" s="66">
        <v>25</v>
      </c>
      <c r="J64" s="61">
        <f>SUM(F64:I64)</f>
        <v>1207</v>
      </c>
      <c r="K64" s="62">
        <f>E64-J64</f>
        <v>18793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7" customFormat="1" x14ac:dyDescent="0.25">
      <c r="A65" s="13" t="s">
        <v>84</v>
      </c>
      <c r="B65" s="13" t="s">
        <v>44</v>
      </c>
      <c r="C65" s="15" t="s">
        <v>83</v>
      </c>
      <c r="D65" s="84" t="s">
        <v>159</v>
      </c>
      <c r="E65" s="62">
        <v>23000</v>
      </c>
      <c r="F65" s="62">
        <v>660.1</v>
      </c>
      <c r="G65" s="62">
        <v>0</v>
      </c>
      <c r="H65" s="62">
        <v>699.2</v>
      </c>
      <c r="I65" s="62">
        <v>1537.45</v>
      </c>
      <c r="J65" s="61">
        <f t="shared" ref="J65" si="28">SUM(F65:I65)</f>
        <v>2896.75</v>
      </c>
      <c r="K65" s="62">
        <f t="shared" ref="K65" si="29">E65-J65</f>
        <v>20103.25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37" customFormat="1" x14ac:dyDescent="0.25">
      <c r="A66" s="13" t="s">
        <v>170</v>
      </c>
      <c r="B66" s="18" t="s">
        <v>120</v>
      </c>
      <c r="C66" s="15" t="s">
        <v>83</v>
      </c>
      <c r="D66" s="84" t="s">
        <v>158</v>
      </c>
      <c r="E66" s="62">
        <v>35000</v>
      </c>
      <c r="F66" s="62">
        <v>1004.5</v>
      </c>
      <c r="G66" s="62">
        <v>0</v>
      </c>
      <c r="H66" s="62">
        <v>1064</v>
      </c>
      <c r="I66" s="62">
        <v>25</v>
      </c>
      <c r="J66" s="61">
        <v>2093.5</v>
      </c>
      <c r="K66" s="62">
        <v>32906.5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37" customFormat="1" x14ac:dyDescent="0.25">
      <c r="A67" s="13" t="s">
        <v>171</v>
      </c>
      <c r="B67" s="18" t="s">
        <v>172</v>
      </c>
      <c r="C67" s="27" t="s">
        <v>83</v>
      </c>
      <c r="D67" s="84" t="s">
        <v>158</v>
      </c>
      <c r="E67" s="62">
        <v>31250</v>
      </c>
      <c r="F67" s="62">
        <v>896.88</v>
      </c>
      <c r="G67" s="62">
        <v>0</v>
      </c>
      <c r="H67" s="62">
        <v>950</v>
      </c>
      <c r="I67" s="62">
        <v>25</v>
      </c>
      <c r="J67" s="61">
        <v>1871.88</v>
      </c>
      <c r="K67" s="62">
        <v>29378.12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56" t="s">
        <v>17</v>
      </c>
      <c r="B68" s="57">
        <v>8</v>
      </c>
      <c r="C68" s="58"/>
      <c r="D68" s="92"/>
      <c r="E68" s="65">
        <f t="shared" ref="E68:K68" si="30">SUM(E60:E67)</f>
        <v>240350</v>
      </c>
      <c r="F68" s="65">
        <f t="shared" si="30"/>
        <v>6898.05</v>
      </c>
      <c r="G68" s="65">
        <f t="shared" si="30"/>
        <v>6027.11</v>
      </c>
      <c r="H68" s="65">
        <f t="shared" si="30"/>
        <v>7306.64</v>
      </c>
      <c r="I68" s="65">
        <f t="shared" si="30"/>
        <v>3607.7</v>
      </c>
      <c r="J68" s="65">
        <f t="shared" si="30"/>
        <v>23839.500000000004</v>
      </c>
      <c r="K68" s="65">
        <f t="shared" si="30"/>
        <v>216510.5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38"/>
      <c r="B69" s="22"/>
      <c r="C69" s="26"/>
      <c r="D69" s="91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40" t="s">
        <v>105</v>
      </c>
      <c r="B70" s="22"/>
      <c r="C70" s="26"/>
      <c r="D70" s="91"/>
      <c r="E70" s="60"/>
      <c r="F70" s="60"/>
      <c r="G70" s="60"/>
      <c r="H70" s="60"/>
      <c r="I70" s="60"/>
      <c r="J70" s="60"/>
      <c r="K70" s="6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2" customFormat="1" x14ac:dyDescent="0.25">
      <c r="A71" s="13" t="s">
        <v>41</v>
      </c>
      <c r="B71" s="13" t="s">
        <v>46</v>
      </c>
      <c r="C71" s="15" t="s">
        <v>83</v>
      </c>
      <c r="D71" s="84" t="s">
        <v>158</v>
      </c>
      <c r="E71" s="66">
        <v>17600</v>
      </c>
      <c r="F71" s="66">
        <v>505.12</v>
      </c>
      <c r="G71" s="66">
        <v>0</v>
      </c>
      <c r="H71" s="66">
        <v>535.04</v>
      </c>
      <c r="I71" s="66">
        <v>1537.45</v>
      </c>
      <c r="J71" s="61">
        <f t="shared" ref="J71" si="31">SUM(F71:I71)</f>
        <v>2577.6099999999997</v>
      </c>
      <c r="K71" s="62">
        <f t="shared" ref="K71" si="32">E71-J71</f>
        <v>15022.39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2" customFormat="1" x14ac:dyDescent="0.25">
      <c r="A72" s="11" t="s">
        <v>24</v>
      </c>
      <c r="B72" s="11" t="s">
        <v>115</v>
      </c>
      <c r="C72" s="25" t="s">
        <v>137</v>
      </c>
      <c r="D72" s="94" t="s">
        <v>158</v>
      </c>
      <c r="E72" s="72">
        <v>24596</v>
      </c>
      <c r="F72" s="72">
        <v>705.91</v>
      </c>
      <c r="G72" s="72">
        <v>0</v>
      </c>
      <c r="H72" s="72">
        <v>747.72</v>
      </c>
      <c r="I72" s="72">
        <v>25</v>
      </c>
      <c r="J72" s="61">
        <f t="shared" ref="J72:J75" si="33">SUM(F72:I72)</f>
        <v>1478.63</v>
      </c>
      <c r="K72" s="62">
        <f t="shared" ref="K72:K75" si="34">E72-J72</f>
        <v>23117.37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2" customFormat="1" x14ac:dyDescent="0.25">
      <c r="A73" s="13" t="s">
        <v>43</v>
      </c>
      <c r="B73" s="13" t="s">
        <v>47</v>
      </c>
      <c r="C73" s="16" t="s">
        <v>83</v>
      </c>
      <c r="D73" s="95" t="s">
        <v>158</v>
      </c>
      <c r="E73" s="62">
        <v>22000</v>
      </c>
      <c r="F73" s="62">
        <v>631.4</v>
      </c>
      <c r="G73" s="66">
        <v>0</v>
      </c>
      <c r="H73" s="62">
        <v>668.8</v>
      </c>
      <c r="I73" s="62">
        <v>25</v>
      </c>
      <c r="J73" s="61">
        <f t="shared" si="33"/>
        <v>1325.1999999999998</v>
      </c>
      <c r="K73" s="62">
        <f t="shared" si="34"/>
        <v>20674.8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7" customFormat="1" ht="15" customHeight="1" x14ac:dyDescent="0.25">
      <c r="A74" s="24" t="s">
        <v>168</v>
      </c>
      <c r="B74" s="24" t="s">
        <v>169</v>
      </c>
      <c r="C74" s="27" t="s">
        <v>83</v>
      </c>
      <c r="D74" s="87" t="s">
        <v>159</v>
      </c>
      <c r="E74" s="64">
        <v>17600</v>
      </c>
      <c r="F74" s="64">
        <v>505.12</v>
      </c>
      <c r="G74" s="64">
        <v>0</v>
      </c>
      <c r="H74" s="64">
        <v>535.04</v>
      </c>
      <c r="I74" s="64">
        <v>25</v>
      </c>
      <c r="J74" s="64">
        <f t="shared" si="33"/>
        <v>1065.1599999999999</v>
      </c>
      <c r="K74" s="64">
        <f t="shared" si="34"/>
        <v>16534.84</v>
      </c>
    </row>
    <row r="75" spans="1:27" s="37" customFormat="1" x14ac:dyDescent="0.25">
      <c r="A75" s="7" t="s">
        <v>20</v>
      </c>
      <c r="B75" s="2" t="s">
        <v>21</v>
      </c>
      <c r="C75" s="37" t="s">
        <v>137</v>
      </c>
      <c r="D75" s="87" t="s">
        <v>159</v>
      </c>
      <c r="E75" s="64">
        <v>10000</v>
      </c>
      <c r="F75" s="64">
        <v>287</v>
      </c>
      <c r="G75" s="64">
        <v>0</v>
      </c>
      <c r="H75" s="64">
        <v>304</v>
      </c>
      <c r="I75" s="64">
        <v>25</v>
      </c>
      <c r="J75" s="61">
        <f t="shared" si="33"/>
        <v>616</v>
      </c>
      <c r="K75" s="62">
        <f t="shared" si="34"/>
        <v>9384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37" customFormat="1" x14ac:dyDescent="0.25">
      <c r="A76" s="56" t="s">
        <v>17</v>
      </c>
      <c r="B76" s="57">
        <v>5</v>
      </c>
      <c r="C76" s="58"/>
      <c r="D76" s="92"/>
      <c r="E76" s="65">
        <f>SUM(E71:E75)</f>
        <v>91796</v>
      </c>
      <c r="F76" s="65">
        <f t="shared" ref="F76:K76" si="35">SUM(F71:F75)</f>
        <v>2634.5499999999997</v>
      </c>
      <c r="G76" s="65">
        <f t="shared" si="35"/>
        <v>0</v>
      </c>
      <c r="H76" s="65">
        <f t="shared" si="35"/>
        <v>2790.6</v>
      </c>
      <c r="I76" s="65">
        <f t="shared" si="35"/>
        <v>1637.45</v>
      </c>
      <c r="J76" s="65">
        <f t="shared" si="35"/>
        <v>7062.5999999999995</v>
      </c>
      <c r="K76" s="65">
        <f t="shared" si="35"/>
        <v>84733.4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s="32" customFormat="1" x14ac:dyDescent="0.25">
      <c r="B77" s="22"/>
      <c r="C77" s="26"/>
      <c r="D77" s="91"/>
      <c r="E77" s="60"/>
      <c r="F77" s="60"/>
      <c r="G77" s="60"/>
      <c r="H77" s="60"/>
      <c r="I77" s="60"/>
      <c r="J77" s="60"/>
      <c r="K77" s="60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40" t="s">
        <v>152</v>
      </c>
      <c r="B78" s="22"/>
      <c r="C78" s="26"/>
      <c r="D78" s="91"/>
      <c r="E78" s="60"/>
      <c r="F78" s="60"/>
      <c r="G78" s="60"/>
      <c r="H78" s="60"/>
      <c r="I78" s="60"/>
      <c r="J78" s="60"/>
      <c r="K78" s="6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2" customFormat="1" x14ac:dyDescent="0.25">
      <c r="A79" s="13" t="s">
        <v>63</v>
      </c>
      <c r="B79" s="13" t="s">
        <v>50</v>
      </c>
      <c r="C79" s="15" t="s">
        <v>83</v>
      </c>
      <c r="D79" s="84" t="s">
        <v>158</v>
      </c>
      <c r="E79" s="62">
        <v>22000</v>
      </c>
      <c r="F79" s="62">
        <v>631.4</v>
      </c>
      <c r="G79" s="62">
        <v>0</v>
      </c>
      <c r="H79" s="62">
        <v>668.8</v>
      </c>
      <c r="I79" s="62">
        <v>25</v>
      </c>
      <c r="J79" s="61">
        <f>SUM(F79:I79)</f>
        <v>1325.1999999999998</v>
      </c>
      <c r="K79" s="62">
        <f>E79-J79</f>
        <v>20674.8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2" customFormat="1" x14ac:dyDescent="0.25">
      <c r="A80" s="13" t="s">
        <v>57</v>
      </c>
      <c r="B80" s="13" t="s">
        <v>49</v>
      </c>
      <c r="C80" s="15" t="s">
        <v>137</v>
      </c>
      <c r="D80" s="84" t="s">
        <v>158</v>
      </c>
      <c r="E80" s="62">
        <v>10000</v>
      </c>
      <c r="F80" s="62">
        <v>287</v>
      </c>
      <c r="G80" s="62">
        <v>0</v>
      </c>
      <c r="H80" s="62">
        <v>304</v>
      </c>
      <c r="I80" s="62">
        <v>25</v>
      </c>
      <c r="J80" s="61">
        <f>SUM(F80:I80)</f>
        <v>616</v>
      </c>
      <c r="K80" s="62">
        <f>E80-J80</f>
        <v>9384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7" customFormat="1" x14ac:dyDescent="0.25">
      <c r="A81" s="56" t="s">
        <v>17</v>
      </c>
      <c r="B81" s="57">
        <v>2</v>
      </c>
      <c r="C81" s="58"/>
      <c r="D81" s="92"/>
      <c r="E81" s="65">
        <f>SUM(E79:E80)</f>
        <v>32000</v>
      </c>
      <c r="F81" s="65">
        <f t="shared" ref="F81:K81" si="36">SUM(F79:F80)</f>
        <v>918.4</v>
      </c>
      <c r="G81" s="65">
        <f t="shared" si="36"/>
        <v>0</v>
      </c>
      <c r="H81" s="65">
        <f t="shared" si="36"/>
        <v>972.8</v>
      </c>
      <c r="I81" s="65">
        <f t="shared" si="36"/>
        <v>50</v>
      </c>
      <c r="J81" s="65">
        <f t="shared" si="36"/>
        <v>1941.1999999999998</v>
      </c>
      <c r="K81" s="65">
        <f t="shared" si="36"/>
        <v>30058.799999999999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2" customFormat="1" x14ac:dyDescent="0.25"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116" t="s">
        <v>176</v>
      </c>
      <c r="B83" s="22"/>
      <c r="C83" s="26"/>
      <c r="D83" s="91"/>
      <c r="E83" s="60"/>
      <c r="F83" s="60"/>
      <c r="G83" s="60"/>
      <c r="H83" s="60"/>
      <c r="I83" s="60"/>
      <c r="J83" s="60"/>
      <c r="K83" s="6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37" t="s">
        <v>13</v>
      </c>
      <c r="B84" s="24" t="s">
        <v>116</v>
      </c>
      <c r="C84" s="37" t="s">
        <v>83</v>
      </c>
      <c r="D84" s="87" t="s">
        <v>158</v>
      </c>
      <c r="E84" s="64">
        <v>31500</v>
      </c>
      <c r="F84" s="64">
        <v>904.05</v>
      </c>
      <c r="G84" s="64">
        <v>0</v>
      </c>
      <c r="H84" s="64">
        <v>957.6</v>
      </c>
      <c r="I84" s="64">
        <v>25</v>
      </c>
      <c r="J84" s="61">
        <f>SUM(F84:I84)</f>
        <v>1886.65</v>
      </c>
      <c r="K84" s="62">
        <f>E84-J84</f>
        <v>29613.35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97</v>
      </c>
      <c r="B85" s="13" t="s">
        <v>14</v>
      </c>
      <c r="C85" s="27" t="s">
        <v>83</v>
      </c>
      <c r="D85" s="85" t="s">
        <v>158</v>
      </c>
      <c r="E85" s="62">
        <v>25200</v>
      </c>
      <c r="F85" s="62">
        <v>723.24</v>
      </c>
      <c r="G85" s="64">
        <v>0</v>
      </c>
      <c r="H85" s="62">
        <v>766.08</v>
      </c>
      <c r="I85" s="62">
        <v>25</v>
      </c>
      <c r="J85" s="61">
        <f>SUM(F85:I85)</f>
        <v>1514.3200000000002</v>
      </c>
      <c r="K85" s="62">
        <f>E85-J85</f>
        <v>23685.68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2" customFormat="1" x14ac:dyDescent="0.25">
      <c r="A86" s="13" t="s">
        <v>60</v>
      </c>
      <c r="B86" s="13" t="s">
        <v>14</v>
      </c>
      <c r="C86" s="15" t="s">
        <v>137</v>
      </c>
      <c r="D86" s="84" t="s">
        <v>158</v>
      </c>
      <c r="E86" s="62">
        <v>16445</v>
      </c>
      <c r="F86" s="62">
        <v>471.97</v>
      </c>
      <c r="G86" s="62">
        <v>0</v>
      </c>
      <c r="H86" s="62">
        <v>499.93</v>
      </c>
      <c r="I86" s="62">
        <v>507.8</v>
      </c>
      <c r="J86" s="61">
        <f>SUM(F86:I86)</f>
        <v>1479.7</v>
      </c>
      <c r="K86" s="62">
        <f>E86-J86</f>
        <v>14965.3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s="37" customFormat="1" x14ac:dyDescent="0.25">
      <c r="A87" s="13" t="s">
        <v>61</v>
      </c>
      <c r="B87" s="13" t="s">
        <v>116</v>
      </c>
      <c r="C87" s="15" t="s">
        <v>83</v>
      </c>
      <c r="D87" s="84" t="s">
        <v>158</v>
      </c>
      <c r="E87" s="62">
        <v>25200</v>
      </c>
      <c r="F87" s="62">
        <v>723.24</v>
      </c>
      <c r="G87" s="62">
        <v>0</v>
      </c>
      <c r="H87" s="62">
        <v>766.08</v>
      </c>
      <c r="I87" s="62">
        <v>267.60000000000002</v>
      </c>
      <c r="J87" s="61">
        <f t="shared" ref="J87:J88" si="37">SUM(F87:I87)</f>
        <v>1756.92</v>
      </c>
      <c r="K87" s="62">
        <f t="shared" ref="K87:K88" si="38">E87-J87</f>
        <v>23443.08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s="32" customFormat="1" x14ac:dyDescent="0.25">
      <c r="A88" s="117" t="s">
        <v>177</v>
      </c>
      <c r="B88" s="44" t="s">
        <v>14</v>
      </c>
      <c r="C88" s="45" t="s">
        <v>83</v>
      </c>
      <c r="D88" s="83" t="s">
        <v>158</v>
      </c>
      <c r="E88" s="61">
        <v>25000</v>
      </c>
      <c r="F88" s="61">
        <v>717.5</v>
      </c>
      <c r="G88" s="61">
        <v>0</v>
      </c>
      <c r="H88" s="61">
        <v>760</v>
      </c>
      <c r="I88" s="61">
        <v>25</v>
      </c>
      <c r="J88" s="61">
        <f t="shared" si="37"/>
        <v>1502.5</v>
      </c>
      <c r="K88" s="61">
        <f t="shared" si="38"/>
        <v>23497.5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13" t="s">
        <v>166</v>
      </c>
      <c r="B89" s="13" t="s">
        <v>14</v>
      </c>
      <c r="C89" s="27" t="s">
        <v>83</v>
      </c>
      <c r="D89" s="84" t="s">
        <v>158</v>
      </c>
      <c r="E89" s="62">
        <v>25000</v>
      </c>
      <c r="F89" s="62">
        <v>717.5</v>
      </c>
      <c r="G89" s="62">
        <v>0</v>
      </c>
      <c r="H89" s="62">
        <v>760</v>
      </c>
      <c r="I89" s="62">
        <v>25</v>
      </c>
      <c r="J89" s="61">
        <f>SUM(F89:I89)</f>
        <v>1502.5</v>
      </c>
      <c r="K89" s="62">
        <f>E89-J89</f>
        <v>23497.5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ht="15" customHeight="1" x14ac:dyDescent="0.25">
      <c r="A90" s="24" t="s">
        <v>174</v>
      </c>
      <c r="B90" s="24" t="s">
        <v>14</v>
      </c>
      <c r="C90" s="27" t="s">
        <v>83</v>
      </c>
      <c r="D90" s="87" t="s">
        <v>158</v>
      </c>
      <c r="E90" s="64">
        <v>25200</v>
      </c>
      <c r="F90" s="64">
        <v>723.24</v>
      </c>
      <c r="G90" s="64">
        <v>0</v>
      </c>
      <c r="H90" s="64">
        <v>766.08</v>
      </c>
      <c r="I90" s="64">
        <v>25</v>
      </c>
      <c r="J90" s="64">
        <f>SUM(F90:I90)</f>
        <v>1514.3200000000002</v>
      </c>
      <c r="K90" s="64">
        <f>E90-J90</f>
        <v>23685.68</v>
      </c>
    </row>
    <row r="91" spans="1:27" s="37" customFormat="1" x14ac:dyDescent="0.25">
      <c r="A91" s="56" t="s">
        <v>17</v>
      </c>
      <c r="B91" s="57">
        <v>7</v>
      </c>
      <c r="C91" s="58"/>
      <c r="D91" s="92"/>
      <c r="E91" s="65">
        <f t="shared" ref="E91:K91" si="39">SUM(E84:E90)</f>
        <v>173545</v>
      </c>
      <c r="F91" s="65">
        <f t="shared" si="39"/>
        <v>4980.74</v>
      </c>
      <c r="G91" s="65">
        <f t="shared" si="39"/>
        <v>0</v>
      </c>
      <c r="H91" s="65">
        <f t="shared" si="39"/>
        <v>5275.77</v>
      </c>
      <c r="I91" s="65">
        <f t="shared" si="39"/>
        <v>900.4</v>
      </c>
      <c r="J91" s="65">
        <f t="shared" si="39"/>
        <v>11156.91</v>
      </c>
      <c r="K91" s="65">
        <f t="shared" si="39"/>
        <v>162388.09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3" spans="1:27" ht="15" customHeight="1" x14ac:dyDescent="0.25">
      <c r="A93" s="39" t="s">
        <v>178</v>
      </c>
    </row>
    <row r="94" spans="1:27" s="32" customFormat="1" x14ac:dyDescent="0.25">
      <c r="A94" s="13" t="s">
        <v>62</v>
      </c>
      <c r="B94" s="13" t="s">
        <v>48</v>
      </c>
      <c r="C94" s="15" t="s">
        <v>83</v>
      </c>
      <c r="D94" s="84" t="s">
        <v>158</v>
      </c>
      <c r="E94" s="62">
        <v>17600</v>
      </c>
      <c r="F94" s="62">
        <v>505.12</v>
      </c>
      <c r="G94" s="62">
        <v>0</v>
      </c>
      <c r="H94" s="62">
        <v>535.04</v>
      </c>
      <c r="I94" s="62">
        <v>152.6</v>
      </c>
      <c r="J94" s="61">
        <f>SUM(F94:I94)</f>
        <v>1192.7599999999998</v>
      </c>
      <c r="K94" s="62">
        <f>E94-J94</f>
        <v>16407.240000000002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54</v>
      </c>
      <c r="B95" s="13" t="s">
        <v>48</v>
      </c>
      <c r="C95" s="15" t="s">
        <v>83</v>
      </c>
      <c r="D95" s="84" t="s">
        <v>159</v>
      </c>
      <c r="E95" s="62">
        <v>17600</v>
      </c>
      <c r="F95" s="62">
        <v>505.12</v>
      </c>
      <c r="G95" s="62">
        <v>0</v>
      </c>
      <c r="H95" s="62">
        <v>535.04</v>
      </c>
      <c r="I95" s="62">
        <v>152.6</v>
      </c>
      <c r="J95" s="61">
        <f t="shared" ref="J95" si="40">SUM(F95:I95)</f>
        <v>1192.7599999999998</v>
      </c>
      <c r="K95" s="62">
        <f t="shared" ref="K95" si="41">E95-J95</f>
        <v>16407.240000000002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32" customFormat="1" x14ac:dyDescent="0.25">
      <c r="A96" s="13" t="s">
        <v>55</v>
      </c>
      <c r="B96" s="18" t="s">
        <v>48</v>
      </c>
      <c r="C96" s="15" t="s">
        <v>83</v>
      </c>
      <c r="D96" s="84" t="s">
        <v>159</v>
      </c>
      <c r="E96" s="62">
        <v>17600</v>
      </c>
      <c r="F96" s="62">
        <v>505.12</v>
      </c>
      <c r="G96" s="62">
        <v>0</v>
      </c>
      <c r="H96" s="62">
        <v>535.04</v>
      </c>
      <c r="I96" s="62">
        <v>25</v>
      </c>
      <c r="J96" s="61">
        <f t="shared" ref="J96" si="42">SUM(F96:I96)</f>
        <v>1065.1599999999999</v>
      </c>
      <c r="K96" s="62">
        <f t="shared" ref="K96" si="43">E96-J96</f>
        <v>16534.84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32" customFormat="1" x14ac:dyDescent="0.25">
      <c r="A97" s="13" t="s">
        <v>56</v>
      </c>
      <c r="B97" s="13" t="s">
        <v>48</v>
      </c>
      <c r="C97" s="15" t="s">
        <v>83</v>
      </c>
      <c r="D97" s="84" t="s">
        <v>158</v>
      </c>
      <c r="E97" s="62">
        <v>17600</v>
      </c>
      <c r="F97" s="62">
        <v>505.12</v>
      </c>
      <c r="G97" s="62">
        <v>0</v>
      </c>
      <c r="H97" s="62">
        <v>535.04</v>
      </c>
      <c r="I97" s="62">
        <v>25</v>
      </c>
      <c r="J97" s="61">
        <f>SUM(F97:I97)</f>
        <v>1065.1599999999999</v>
      </c>
      <c r="K97" s="62">
        <f>E97-J97</f>
        <v>16534.84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32" customFormat="1" x14ac:dyDescent="0.25">
      <c r="A98" s="13" t="s">
        <v>58</v>
      </c>
      <c r="B98" s="13" t="s">
        <v>48</v>
      </c>
      <c r="C98" s="15" t="s">
        <v>137</v>
      </c>
      <c r="D98" s="84" t="s">
        <v>159</v>
      </c>
      <c r="E98" s="62">
        <v>10000</v>
      </c>
      <c r="F98" s="62">
        <v>287</v>
      </c>
      <c r="G98" s="62">
        <v>0</v>
      </c>
      <c r="H98" s="62">
        <v>304</v>
      </c>
      <c r="I98" s="62">
        <v>25</v>
      </c>
      <c r="J98" s="61">
        <f>SUM(F98:I98)</f>
        <v>616</v>
      </c>
      <c r="K98" s="62">
        <f>E98-J98</f>
        <v>9384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32" customFormat="1" x14ac:dyDescent="0.25">
      <c r="A99" s="13" t="s">
        <v>59</v>
      </c>
      <c r="B99" s="13" t="s">
        <v>48</v>
      </c>
      <c r="C99" s="15" t="s">
        <v>83</v>
      </c>
      <c r="D99" s="84" t="s">
        <v>159</v>
      </c>
      <c r="E99" s="62">
        <v>17600</v>
      </c>
      <c r="F99" s="62">
        <v>505.12</v>
      </c>
      <c r="G99" s="62">
        <v>0</v>
      </c>
      <c r="H99" s="62">
        <v>535.04</v>
      </c>
      <c r="I99" s="62">
        <v>252.6</v>
      </c>
      <c r="J99" s="61">
        <f>SUM(F99:I99)</f>
        <v>1292.7599999999998</v>
      </c>
      <c r="K99" s="62">
        <f>E99-J99</f>
        <v>16307.24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32" customFormat="1" x14ac:dyDescent="0.25">
      <c r="A100" s="13" t="s">
        <v>96</v>
      </c>
      <c r="B100" s="13" t="s">
        <v>85</v>
      </c>
      <c r="C100" s="15" t="s">
        <v>83</v>
      </c>
      <c r="D100" s="84" t="s">
        <v>159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25</v>
      </c>
      <c r="J100" s="61">
        <f t="shared" ref="J100:J101" si="44">SUM(F100:I100)</f>
        <v>1065.1599999999999</v>
      </c>
      <c r="K100" s="62">
        <f t="shared" ref="K100:K101" si="45">E100-J100</f>
        <v>16534.84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ht="15" customHeight="1" x14ac:dyDescent="0.25">
      <c r="A101" s="24" t="s">
        <v>173</v>
      </c>
      <c r="B101" s="24" t="s">
        <v>48</v>
      </c>
      <c r="C101" s="27" t="s">
        <v>83</v>
      </c>
      <c r="D101" s="89" t="s">
        <v>159</v>
      </c>
      <c r="E101" s="64">
        <v>17600</v>
      </c>
      <c r="F101" s="64">
        <v>505.12</v>
      </c>
      <c r="G101" s="64">
        <v>0</v>
      </c>
      <c r="H101" s="64">
        <v>535.04</v>
      </c>
      <c r="I101" s="64">
        <v>25</v>
      </c>
      <c r="J101" s="64">
        <f t="shared" si="44"/>
        <v>1065.1599999999999</v>
      </c>
      <c r="K101" s="64">
        <f t="shared" si="45"/>
        <v>16534.84</v>
      </c>
    </row>
    <row r="102" spans="1:27" s="37" customFormat="1" x14ac:dyDescent="0.25">
      <c r="A102" s="13" t="s">
        <v>138</v>
      </c>
      <c r="B102" s="13" t="s">
        <v>85</v>
      </c>
      <c r="C102" s="15" t="s">
        <v>83</v>
      </c>
      <c r="D102" s="84" t="s">
        <v>158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>SUM(F102:I102)</f>
        <v>1065.1599999999999</v>
      </c>
      <c r="K102" s="62">
        <f>E102-J102</f>
        <v>16534.84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37" customFormat="1" x14ac:dyDescent="0.25">
      <c r="A103" s="56" t="s">
        <v>17</v>
      </c>
      <c r="B103" s="57">
        <v>9</v>
      </c>
      <c r="C103" s="58"/>
      <c r="D103" s="92"/>
      <c r="E103" s="65">
        <f>SUM(E94:E102)</f>
        <v>150800</v>
      </c>
      <c r="F103" s="65">
        <f t="shared" ref="F103:K103" si="46">SUM(F94:F102)</f>
        <v>4327.96</v>
      </c>
      <c r="G103" s="65">
        <f t="shared" si="46"/>
        <v>0</v>
      </c>
      <c r="H103" s="65">
        <f t="shared" si="46"/>
        <v>4584.32</v>
      </c>
      <c r="I103" s="65">
        <f t="shared" si="46"/>
        <v>707.8</v>
      </c>
      <c r="J103" s="65">
        <f t="shared" si="46"/>
        <v>9620.0799999999981</v>
      </c>
      <c r="K103" s="65">
        <f t="shared" si="46"/>
        <v>141179.92000000001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5" spans="1:27" s="32" customFormat="1" x14ac:dyDescent="0.25">
      <c r="A105" s="40" t="s">
        <v>106</v>
      </c>
      <c r="B105" s="41"/>
      <c r="C105" s="42"/>
      <c r="D105" s="96"/>
      <c r="E105" s="73"/>
      <c r="F105" s="73"/>
      <c r="G105" s="73"/>
      <c r="H105" s="73"/>
      <c r="I105" s="73"/>
      <c r="J105" s="73"/>
      <c r="K105" s="73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7" customFormat="1" x14ac:dyDescent="0.25">
      <c r="A106" s="13" t="s">
        <v>40</v>
      </c>
      <c r="B106" s="13" t="s">
        <v>117</v>
      </c>
      <c r="C106" s="15" t="s">
        <v>83</v>
      </c>
      <c r="D106" s="84" t="s">
        <v>158</v>
      </c>
      <c r="E106" s="66">
        <v>24675</v>
      </c>
      <c r="F106" s="66">
        <v>708.17</v>
      </c>
      <c r="G106" s="66">
        <v>0</v>
      </c>
      <c r="H106" s="66">
        <v>750.12</v>
      </c>
      <c r="I106" s="66">
        <v>25</v>
      </c>
      <c r="J106" s="61">
        <f>SUM(F106:I106)</f>
        <v>1483.29</v>
      </c>
      <c r="K106" s="62">
        <f>E106-J106</f>
        <v>23191.71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s="32" customFormat="1" x14ac:dyDescent="0.25">
      <c r="A107" s="24" t="s">
        <v>118</v>
      </c>
      <c r="B107" s="37" t="s">
        <v>95</v>
      </c>
      <c r="C107" s="37" t="s">
        <v>83</v>
      </c>
      <c r="D107" s="87" t="s">
        <v>158</v>
      </c>
      <c r="E107" s="64">
        <v>35000</v>
      </c>
      <c r="F107" s="64">
        <v>1004.5</v>
      </c>
      <c r="G107" s="64">
        <v>0</v>
      </c>
      <c r="H107" s="64">
        <v>1064</v>
      </c>
      <c r="I107" s="64">
        <v>1537.45</v>
      </c>
      <c r="J107" s="61">
        <f t="shared" ref="J107" si="47">SUM(F107:I107)</f>
        <v>3605.95</v>
      </c>
      <c r="K107" s="62">
        <f t="shared" ref="K107" si="48">E107-J107</f>
        <v>31394.05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s="32" customFormat="1" x14ac:dyDescent="0.25">
      <c r="A108" s="24" t="s">
        <v>162</v>
      </c>
      <c r="B108" s="37" t="s">
        <v>163</v>
      </c>
      <c r="C108" s="37" t="s">
        <v>83</v>
      </c>
      <c r="D108" s="87" t="s">
        <v>159</v>
      </c>
      <c r="E108" s="64">
        <v>35500</v>
      </c>
      <c r="F108" s="64">
        <v>1018.85</v>
      </c>
      <c r="G108" s="64">
        <v>0</v>
      </c>
      <c r="H108" s="64">
        <v>1079.2</v>
      </c>
      <c r="I108" s="64">
        <v>25</v>
      </c>
      <c r="J108" s="61">
        <v>2123.0500000000002</v>
      </c>
      <c r="K108" s="62">
        <f t="shared" ref="K108" si="49">E108-J108</f>
        <v>33376.949999999997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s="37" customFormat="1" x14ac:dyDescent="0.25">
      <c r="A109" s="56" t="s">
        <v>17</v>
      </c>
      <c r="B109" s="57">
        <v>3</v>
      </c>
      <c r="C109" s="58"/>
      <c r="D109" s="92"/>
      <c r="E109" s="65">
        <f>SUM(E106:E108)</f>
        <v>95175</v>
      </c>
      <c r="F109" s="65">
        <f t="shared" ref="F109:K109" si="50">SUM(F106:F108)</f>
        <v>2731.52</v>
      </c>
      <c r="G109" s="65">
        <f t="shared" si="50"/>
        <v>0</v>
      </c>
      <c r="H109" s="65">
        <f t="shared" si="50"/>
        <v>2893.3199999999997</v>
      </c>
      <c r="I109" s="65">
        <f t="shared" si="50"/>
        <v>1587.45</v>
      </c>
      <c r="J109" s="65">
        <f t="shared" si="50"/>
        <v>7212.29</v>
      </c>
      <c r="K109" s="65">
        <f t="shared" si="50"/>
        <v>87962.709999999992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s="32" customFormat="1" x14ac:dyDescent="0.25">
      <c r="A110" s="13"/>
      <c r="B110" s="13"/>
      <c r="C110" s="15"/>
      <c r="D110" s="84"/>
      <c r="E110" s="62"/>
      <c r="F110" s="62"/>
      <c r="G110" s="62"/>
      <c r="H110" s="62"/>
      <c r="I110" s="62"/>
      <c r="J110" s="62"/>
      <c r="K110" s="6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s="32" customFormat="1" x14ac:dyDescent="0.25">
      <c r="A111" s="43" t="s">
        <v>107</v>
      </c>
      <c r="B111" s="41"/>
      <c r="C111" s="42"/>
      <c r="D111" s="96"/>
      <c r="E111" s="73"/>
      <c r="F111" s="73"/>
      <c r="G111" s="73"/>
      <c r="H111" s="73"/>
      <c r="I111" s="73"/>
      <c r="J111" s="73"/>
      <c r="K111" s="7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2" customFormat="1" x14ac:dyDescent="0.25">
      <c r="A112" s="10" t="s">
        <v>87</v>
      </c>
      <c r="B112" s="10" t="s">
        <v>129</v>
      </c>
      <c r="C112" s="27" t="s">
        <v>91</v>
      </c>
      <c r="D112" s="85" t="s">
        <v>159</v>
      </c>
      <c r="E112" s="74">
        <v>74000</v>
      </c>
      <c r="F112" s="74">
        <v>2123.8000000000002</v>
      </c>
      <c r="G112" s="74">
        <v>5818.71</v>
      </c>
      <c r="H112" s="74">
        <v>2249.6</v>
      </c>
      <c r="I112" s="74">
        <v>1537.45</v>
      </c>
      <c r="J112" s="61">
        <f t="shared" ref="J112" si="51">SUM(F112:I112)</f>
        <v>11729.560000000001</v>
      </c>
      <c r="K112" s="62">
        <f t="shared" ref="K112" si="52">E112-J112</f>
        <v>62270.44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s="32" customFormat="1" x14ac:dyDescent="0.25">
      <c r="A113" s="10" t="s">
        <v>33</v>
      </c>
      <c r="B113" s="10" t="s">
        <v>146</v>
      </c>
      <c r="C113" s="27" t="s">
        <v>80</v>
      </c>
      <c r="D113" s="85" t="s">
        <v>158</v>
      </c>
      <c r="E113" s="74">
        <v>55000</v>
      </c>
      <c r="F113" s="74">
        <v>1578.5</v>
      </c>
      <c r="G113" s="74">
        <v>2559.6799999999998</v>
      </c>
      <c r="H113" s="74">
        <v>1672</v>
      </c>
      <c r="I113" s="74">
        <v>762.2</v>
      </c>
      <c r="J113" s="61">
        <f t="shared" ref="J113:J115" si="53">SUM(F113:I113)</f>
        <v>6572.38</v>
      </c>
      <c r="K113" s="62">
        <f t="shared" ref="K113:K115" si="54">E113-J113</f>
        <v>48427.62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ht="15" customHeight="1" x14ac:dyDescent="0.25">
      <c r="A114" s="10" t="s">
        <v>32</v>
      </c>
      <c r="B114" s="10" t="s">
        <v>30</v>
      </c>
      <c r="C114" s="48" t="s">
        <v>137</v>
      </c>
      <c r="D114" s="97" t="s">
        <v>159</v>
      </c>
      <c r="E114" s="74">
        <v>24675</v>
      </c>
      <c r="F114" s="74">
        <v>708.17</v>
      </c>
      <c r="G114" s="74">
        <v>0</v>
      </c>
      <c r="H114" s="74">
        <v>750.12</v>
      </c>
      <c r="I114" s="74">
        <v>400.2</v>
      </c>
      <c r="J114" s="61">
        <f t="shared" si="53"/>
        <v>1858.49</v>
      </c>
      <c r="K114" s="62">
        <f t="shared" si="54"/>
        <v>22816.51</v>
      </c>
      <c r="L114" s="37"/>
      <c r="M114" s="37"/>
    </row>
    <row r="115" spans="1:27" s="37" customFormat="1" x14ac:dyDescent="0.25">
      <c r="A115" s="27" t="s">
        <v>31</v>
      </c>
      <c r="B115" s="27" t="s">
        <v>147</v>
      </c>
      <c r="C115" s="109" t="s">
        <v>80</v>
      </c>
      <c r="D115" s="112" t="s">
        <v>158</v>
      </c>
      <c r="E115" s="64">
        <v>43000</v>
      </c>
      <c r="F115" s="64">
        <v>1234.0999999999999</v>
      </c>
      <c r="G115" s="64">
        <v>639.19000000000005</v>
      </c>
      <c r="H115" s="64">
        <v>1307.2</v>
      </c>
      <c r="I115" s="64">
        <v>1985.05</v>
      </c>
      <c r="J115" s="61">
        <f t="shared" si="53"/>
        <v>5165.54</v>
      </c>
      <c r="K115" s="62">
        <f t="shared" si="54"/>
        <v>37834.46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7" customFormat="1" x14ac:dyDescent="0.25">
      <c r="A116" s="56" t="s">
        <v>17</v>
      </c>
      <c r="B116" s="57">
        <v>4</v>
      </c>
      <c r="C116" s="58"/>
      <c r="D116" s="92"/>
      <c r="E116" s="65">
        <f>SUM(E112:E115)</f>
        <v>196675</v>
      </c>
      <c r="F116" s="65">
        <f t="shared" ref="F116:K116" si="55">SUM(F112:F115)</f>
        <v>5644.57</v>
      </c>
      <c r="G116" s="65">
        <f t="shared" si="55"/>
        <v>9017.58</v>
      </c>
      <c r="H116" s="65">
        <f t="shared" si="55"/>
        <v>5978.92</v>
      </c>
      <c r="I116" s="65">
        <f t="shared" si="55"/>
        <v>4684.8999999999996</v>
      </c>
      <c r="J116" s="65">
        <f t="shared" si="55"/>
        <v>25325.970000000005</v>
      </c>
      <c r="K116" s="65">
        <f t="shared" si="55"/>
        <v>171349.03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s="32" customFormat="1" x14ac:dyDescent="0.25">
      <c r="A117" s="13"/>
      <c r="B117" s="13"/>
      <c r="C117" s="15"/>
      <c r="D117" s="84"/>
      <c r="E117" s="62"/>
      <c r="F117" s="62"/>
      <c r="G117" s="62"/>
      <c r="H117" s="62"/>
      <c r="I117" s="62"/>
      <c r="J117" s="62"/>
      <c r="K117" s="6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47" t="s">
        <v>130</v>
      </c>
      <c r="B118" s="27"/>
      <c r="C118" s="27"/>
      <c r="D118" s="85"/>
      <c r="E118" s="74"/>
      <c r="F118" s="74"/>
      <c r="G118" s="74"/>
      <c r="H118" s="74"/>
      <c r="I118" s="74"/>
      <c r="J118" s="74"/>
      <c r="K118" s="74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23</v>
      </c>
      <c r="B119" s="10" t="s">
        <v>28</v>
      </c>
      <c r="C119" s="27" t="s">
        <v>91</v>
      </c>
      <c r="D119" s="85" t="s">
        <v>158</v>
      </c>
      <c r="E119" s="74">
        <v>45000</v>
      </c>
      <c r="F119" s="74">
        <v>1291.5</v>
      </c>
      <c r="G119" s="74">
        <v>1148.33</v>
      </c>
      <c r="H119" s="74">
        <v>1368</v>
      </c>
      <c r="I119" s="74">
        <v>25</v>
      </c>
      <c r="J119" s="61">
        <f t="shared" ref="J119:J121" si="56">SUM(F119:I119)</f>
        <v>3832.83</v>
      </c>
      <c r="K119" s="62">
        <f t="shared" ref="K119:K121" si="57">E119-J119</f>
        <v>41167.17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s="32" customFormat="1" x14ac:dyDescent="0.25">
      <c r="A120" s="10" t="s">
        <v>73</v>
      </c>
      <c r="B120" s="10" t="s">
        <v>148</v>
      </c>
      <c r="C120" s="27" t="s">
        <v>91</v>
      </c>
      <c r="D120" s="85" t="s">
        <v>159</v>
      </c>
      <c r="E120" s="74">
        <v>29400</v>
      </c>
      <c r="F120" s="74">
        <v>843.78</v>
      </c>
      <c r="G120" s="74">
        <v>0</v>
      </c>
      <c r="H120" s="74">
        <v>893.76</v>
      </c>
      <c r="I120" s="74">
        <v>1537.45</v>
      </c>
      <c r="J120" s="61">
        <f t="shared" si="56"/>
        <v>3274.99</v>
      </c>
      <c r="K120" s="62">
        <f t="shared" si="57"/>
        <v>26125.010000000002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s="37" customFormat="1" x14ac:dyDescent="0.25">
      <c r="A121" s="10" t="s">
        <v>34</v>
      </c>
      <c r="B121" s="10" t="s">
        <v>148</v>
      </c>
      <c r="C121" s="27" t="s">
        <v>91</v>
      </c>
      <c r="D121" s="85" t="s">
        <v>159</v>
      </c>
      <c r="E121" s="74">
        <v>29400</v>
      </c>
      <c r="F121" s="74">
        <v>843.78</v>
      </c>
      <c r="G121" s="74">
        <v>0</v>
      </c>
      <c r="H121" s="74">
        <v>893.76</v>
      </c>
      <c r="I121" s="74">
        <v>152.6</v>
      </c>
      <c r="J121" s="61">
        <f t="shared" si="56"/>
        <v>1890.1399999999999</v>
      </c>
      <c r="K121" s="62">
        <f t="shared" si="57"/>
        <v>27509.86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7" customFormat="1" x14ac:dyDescent="0.25">
      <c r="A122" s="56" t="s">
        <v>17</v>
      </c>
      <c r="B122" s="57">
        <v>3</v>
      </c>
      <c r="C122" s="58"/>
      <c r="D122" s="92"/>
      <c r="E122" s="65">
        <f>SUM(E119:E121)</f>
        <v>103800</v>
      </c>
      <c r="F122" s="65">
        <f t="shared" ref="F122:K122" si="58">SUM(F119:F121)</f>
        <v>2979.0599999999995</v>
      </c>
      <c r="G122" s="65">
        <f t="shared" si="58"/>
        <v>1148.33</v>
      </c>
      <c r="H122" s="65">
        <f t="shared" si="58"/>
        <v>3155.5200000000004</v>
      </c>
      <c r="I122" s="65">
        <f t="shared" si="58"/>
        <v>1715.05</v>
      </c>
      <c r="J122" s="65">
        <f t="shared" si="58"/>
        <v>8997.9599999999991</v>
      </c>
      <c r="K122" s="65">
        <f t="shared" si="58"/>
        <v>94802.04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20" customFormat="1" ht="17.25" customHeight="1" x14ac:dyDescent="0.25">
      <c r="A123" s="43"/>
      <c r="B123" s="52"/>
      <c r="C123" s="47"/>
      <c r="D123" s="98"/>
      <c r="E123" s="75"/>
      <c r="F123" s="75"/>
      <c r="G123" s="75"/>
      <c r="H123" s="75"/>
      <c r="I123" s="75"/>
      <c r="J123" s="75"/>
      <c r="K123" s="75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s="32" customFormat="1" x14ac:dyDescent="0.25">
      <c r="A124" s="40" t="s">
        <v>108</v>
      </c>
      <c r="B124" s="41"/>
      <c r="C124" s="42"/>
      <c r="D124" s="96"/>
      <c r="E124" s="73"/>
      <c r="F124" s="73"/>
      <c r="G124" s="73"/>
      <c r="H124" s="73"/>
      <c r="I124" s="73"/>
      <c r="J124" s="73"/>
      <c r="K124" s="7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7" customFormat="1" x14ac:dyDescent="0.25">
      <c r="A125" s="2" t="s">
        <v>90</v>
      </c>
      <c r="B125" s="2" t="s">
        <v>167</v>
      </c>
      <c r="C125" s="37" t="s">
        <v>91</v>
      </c>
      <c r="D125" s="87" t="s">
        <v>159</v>
      </c>
      <c r="E125" s="63">
        <v>85000</v>
      </c>
      <c r="F125" s="63">
        <v>2439.5</v>
      </c>
      <c r="G125" s="63">
        <v>7820.77</v>
      </c>
      <c r="H125" s="63">
        <v>2584</v>
      </c>
      <c r="I125" s="63">
        <v>3049.9</v>
      </c>
      <c r="J125" s="61">
        <f t="shared" ref="J125" si="59">SUM(F125:I125)</f>
        <v>15894.17</v>
      </c>
      <c r="K125" s="62">
        <f t="shared" ref="K125" si="60">E125-J125</f>
        <v>69105.83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s="37" customFormat="1" x14ac:dyDescent="0.25">
      <c r="A126" s="56" t="s">
        <v>17</v>
      </c>
      <c r="B126" s="57">
        <v>1</v>
      </c>
      <c r="C126" s="58"/>
      <c r="D126" s="92"/>
      <c r="E126" s="65">
        <f>SUM(E125)</f>
        <v>85000</v>
      </c>
      <c r="F126" s="65">
        <f t="shared" ref="F126:K126" si="61">SUM(F125)</f>
        <v>2439.5</v>
      </c>
      <c r="G126" s="65">
        <f t="shared" si="61"/>
        <v>7820.77</v>
      </c>
      <c r="H126" s="65">
        <f t="shared" si="61"/>
        <v>2584</v>
      </c>
      <c r="I126" s="65">
        <f t="shared" si="61"/>
        <v>3049.9</v>
      </c>
      <c r="J126" s="65">
        <f t="shared" si="61"/>
        <v>15894.17</v>
      </c>
      <c r="K126" s="65">
        <f t="shared" si="61"/>
        <v>69105.83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s="32" customFormat="1" x14ac:dyDescent="0.25">
      <c r="A127" s="13"/>
      <c r="B127" s="13"/>
      <c r="C127" s="15"/>
      <c r="D127" s="84"/>
      <c r="E127" s="62"/>
      <c r="F127" s="62"/>
      <c r="G127" s="62"/>
      <c r="H127" s="62"/>
      <c r="I127" s="62"/>
      <c r="J127" s="62"/>
      <c r="K127" s="62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s="37" customFormat="1" x14ac:dyDescent="0.25">
      <c r="A128" s="40" t="s">
        <v>110</v>
      </c>
      <c r="B128" s="41"/>
      <c r="C128" s="42"/>
      <c r="D128" s="96"/>
      <c r="E128" s="73"/>
      <c r="F128" s="73"/>
      <c r="G128" s="73"/>
      <c r="H128" s="73"/>
      <c r="I128" s="73"/>
      <c r="J128" s="73"/>
      <c r="K128" s="7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37" customFormat="1" x14ac:dyDescent="0.25">
      <c r="A129" s="35" t="s">
        <v>92</v>
      </c>
      <c r="B129" s="24" t="s">
        <v>93</v>
      </c>
      <c r="C129" s="24" t="s">
        <v>83</v>
      </c>
      <c r="D129" s="89" t="s">
        <v>159</v>
      </c>
      <c r="E129" s="76">
        <v>74000</v>
      </c>
      <c r="F129" s="76">
        <v>2123.8000000000002</v>
      </c>
      <c r="G129" s="76">
        <v>6121.2</v>
      </c>
      <c r="H129" s="76">
        <v>2249.6</v>
      </c>
      <c r="I129" s="76">
        <v>2529</v>
      </c>
      <c r="J129" s="61">
        <f t="shared" ref="J129" si="62">SUM(F129:I129)</f>
        <v>13023.6</v>
      </c>
      <c r="K129" s="62">
        <f t="shared" ref="K129" si="63">E129-J129</f>
        <v>60976.4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s="37" customFormat="1" x14ac:dyDescent="0.25">
      <c r="A130" s="56" t="s">
        <v>17</v>
      </c>
      <c r="B130" s="57">
        <v>1</v>
      </c>
      <c r="C130" s="58"/>
      <c r="D130" s="92"/>
      <c r="E130" s="65">
        <f>SUM(E129)</f>
        <v>74000</v>
      </c>
      <c r="F130" s="65">
        <f t="shared" ref="F130:K130" si="64">SUM(F129)</f>
        <v>2123.8000000000002</v>
      </c>
      <c r="G130" s="65">
        <f t="shared" si="64"/>
        <v>6121.2</v>
      </c>
      <c r="H130" s="65">
        <f t="shared" si="64"/>
        <v>2249.6</v>
      </c>
      <c r="I130" s="65">
        <f t="shared" si="64"/>
        <v>2529</v>
      </c>
      <c r="J130" s="65">
        <f t="shared" si="64"/>
        <v>13023.6</v>
      </c>
      <c r="K130" s="65">
        <f t="shared" si="64"/>
        <v>60976.4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s="32" customFormat="1" x14ac:dyDescent="0.25">
      <c r="A131" s="13"/>
      <c r="B131" s="13"/>
      <c r="C131" s="15"/>
      <c r="D131" s="84"/>
      <c r="E131" s="62"/>
      <c r="F131" s="62"/>
      <c r="G131" s="62"/>
      <c r="H131" s="62"/>
      <c r="I131" s="62"/>
      <c r="J131" s="62"/>
      <c r="K131" s="6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s="37" customFormat="1" x14ac:dyDescent="0.25">
      <c r="A132" s="40" t="s">
        <v>112</v>
      </c>
      <c r="B132" s="13"/>
      <c r="C132" s="15"/>
      <c r="D132" s="84"/>
      <c r="E132" s="62"/>
      <c r="F132" s="62"/>
      <c r="G132" s="62"/>
      <c r="H132" s="62"/>
      <c r="I132" s="62"/>
      <c r="J132" s="62"/>
      <c r="K132" s="62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s="37" customFormat="1" x14ac:dyDescent="0.25">
      <c r="A133" s="13" t="s">
        <v>135</v>
      </c>
      <c r="B133" s="13" t="s">
        <v>136</v>
      </c>
      <c r="C133" s="15" t="s">
        <v>83</v>
      </c>
      <c r="D133" s="84" t="s">
        <v>159</v>
      </c>
      <c r="E133" s="62">
        <v>50000</v>
      </c>
      <c r="F133" s="62">
        <v>1435</v>
      </c>
      <c r="G133" s="62">
        <v>1854</v>
      </c>
      <c r="H133" s="62">
        <v>1520</v>
      </c>
      <c r="I133" s="62">
        <v>25</v>
      </c>
      <c r="J133" s="61">
        <f t="shared" ref="J133" si="65">SUM(F133:I133)</f>
        <v>4834</v>
      </c>
      <c r="K133" s="62">
        <f t="shared" ref="K133" si="66">E133-J133</f>
        <v>45166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s="37" customFormat="1" x14ac:dyDescent="0.25">
      <c r="A134" s="56" t="s">
        <v>17</v>
      </c>
      <c r="B134" s="57">
        <v>1</v>
      </c>
      <c r="C134" s="58"/>
      <c r="D134" s="92"/>
      <c r="E134" s="65">
        <f t="shared" ref="E134:K134" si="67">SUM(E133:E133)</f>
        <v>50000</v>
      </c>
      <c r="F134" s="65">
        <f t="shared" si="67"/>
        <v>1435</v>
      </c>
      <c r="G134" s="65">
        <f t="shared" si="67"/>
        <v>1854</v>
      </c>
      <c r="H134" s="65">
        <f t="shared" si="67"/>
        <v>1520</v>
      </c>
      <c r="I134" s="65">
        <f t="shared" si="67"/>
        <v>25</v>
      </c>
      <c r="J134" s="65">
        <f t="shared" si="67"/>
        <v>4834</v>
      </c>
      <c r="K134" s="65">
        <f t="shared" si="67"/>
        <v>45166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2" customFormat="1" x14ac:dyDescent="0.25">
      <c r="A135" s="13"/>
      <c r="B135" s="13"/>
      <c r="C135" s="15"/>
      <c r="D135" s="84"/>
      <c r="E135" s="62"/>
      <c r="F135" s="62"/>
      <c r="G135" s="62"/>
      <c r="H135" s="62"/>
      <c r="I135" s="62"/>
      <c r="J135" s="62"/>
      <c r="K135" s="6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s="32" customFormat="1" x14ac:dyDescent="0.25">
      <c r="A136" s="5" t="s">
        <v>109</v>
      </c>
      <c r="B136" s="13"/>
      <c r="C136" s="15"/>
      <c r="D136" s="84"/>
      <c r="E136" s="62"/>
      <c r="F136" s="62"/>
      <c r="G136" s="62"/>
      <c r="H136" s="62"/>
      <c r="I136" s="62"/>
      <c r="J136" s="62"/>
      <c r="K136" s="62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s="37" customFormat="1" x14ac:dyDescent="0.25">
      <c r="A137" s="18" t="s">
        <v>78</v>
      </c>
      <c r="B137" s="18" t="s">
        <v>143</v>
      </c>
      <c r="C137" s="113" t="s">
        <v>82</v>
      </c>
      <c r="D137" s="88" t="s">
        <v>159</v>
      </c>
      <c r="E137" s="62">
        <v>74000</v>
      </c>
      <c r="F137" s="62">
        <v>2123.8000000000002</v>
      </c>
      <c r="G137" s="62">
        <v>5516.22</v>
      </c>
      <c r="H137" s="62">
        <v>2249.6</v>
      </c>
      <c r="I137" s="62">
        <v>3792.7</v>
      </c>
      <c r="J137" s="61">
        <v>13682.32</v>
      </c>
      <c r="K137" s="62">
        <f t="shared" ref="K137" si="68">E137-J137</f>
        <v>60317.68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s="37" customFormat="1" x14ac:dyDescent="0.25">
      <c r="A138" s="56" t="s">
        <v>17</v>
      </c>
      <c r="B138" s="57">
        <v>1</v>
      </c>
      <c r="C138" s="58"/>
      <c r="D138" s="92"/>
      <c r="E138" s="65">
        <f>SUM(E137)</f>
        <v>74000</v>
      </c>
      <c r="F138" s="65">
        <f t="shared" ref="F138:K138" si="69">SUM(F137)</f>
        <v>2123.8000000000002</v>
      </c>
      <c r="G138" s="65">
        <f t="shared" si="69"/>
        <v>5516.22</v>
      </c>
      <c r="H138" s="65">
        <f t="shared" si="69"/>
        <v>2249.6</v>
      </c>
      <c r="I138" s="65">
        <f t="shared" si="69"/>
        <v>3792.7</v>
      </c>
      <c r="J138" s="65">
        <f t="shared" si="69"/>
        <v>13682.32</v>
      </c>
      <c r="K138" s="65">
        <f t="shared" si="69"/>
        <v>60317.68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s="32" customFormat="1" x14ac:dyDescent="0.25">
      <c r="A139" s="13"/>
      <c r="B139" s="13"/>
      <c r="C139" s="15"/>
      <c r="D139" s="84"/>
      <c r="E139" s="62"/>
      <c r="F139" s="62"/>
      <c r="G139" s="62"/>
      <c r="H139" s="62"/>
      <c r="I139" s="62"/>
      <c r="J139" s="62"/>
      <c r="K139" s="62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s="32" customFormat="1" x14ac:dyDescent="0.25">
      <c r="A140" s="40" t="s">
        <v>111</v>
      </c>
      <c r="B140" s="22"/>
      <c r="C140" s="26"/>
      <c r="D140" s="91"/>
      <c r="E140" s="60"/>
      <c r="F140" s="60"/>
      <c r="G140" s="60"/>
      <c r="H140" s="60"/>
      <c r="I140" s="60"/>
      <c r="J140" s="60"/>
      <c r="K140" s="60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s="32" customFormat="1" x14ac:dyDescent="0.25">
      <c r="A141" s="13" t="s">
        <v>77</v>
      </c>
      <c r="B141" s="13" t="s">
        <v>145</v>
      </c>
      <c r="C141" s="15" t="s">
        <v>83</v>
      </c>
      <c r="D141" s="84" t="s">
        <v>159</v>
      </c>
      <c r="E141" s="62">
        <v>62000</v>
      </c>
      <c r="F141" s="62">
        <v>1779.4</v>
      </c>
      <c r="G141" s="62">
        <v>3863.04</v>
      </c>
      <c r="H141" s="62">
        <v>1884.8</v>
      </c>
      <c r="I141" s="62">
        <v>25</v>
      </c>
      <c r="J141" s="61">
        <f>SUM(F141:I141)</f>
        <v>7552.2400000000007</v>
      </c>
      <c r="K141" s="62">
        <f>E141-J141</f>
        <v>54447.76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s="32" customFormat="1" x14ac:dyDescent="0.25">
      <c r="A142" s="18" t="s">
        <v>64</v>
      </c>
      <c r="B142" s="18" t="s">
        <v>144</v>
      </c>
      <c r="C142" s="110" t="s">
        <v>81</v>
      </c>
      <c r="D142" s="93" t="s">
        <v>159</v>
      </c>
      <c r="E142" s="77">
        <v>52000</v>
      </c>
      <c r="F142" s="62">
        <v>1492.4</v>
      </c>
      <c r="G142" s="62">
        <v>2136.27</v>
      </c>
      <c r="H142" s="62">
        <v>1580.8</v>
      </c>
      <c r="I142" s="62">
        <v>152.6</v>
      </c>
      <c r="J142" s="61">
        <f>SUM(F142:I142)</f>
        <v>5362.0700000000006</v>
      </c>
      <c r="K142" s="62">
        <f>E142-J142</f>
        <v>46637.93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13" t="s">
        <v>65</v>
      </c>
      <c r="B143" s="13" t="s">
        <v>144</v>
      </c>
      <c r="C143" s="16" t="s">
        <v>83</v>
      </c>
      <c r="D143" s="95" t="s">
        <v>159</v>
      </c>
      <c r="E143" s="77">
        <v>40000</v>
      </c>
      <c r="F143" s="62">
        <v>1148</v>
      </c>
      <c r="G143" s="62">
        <v>442.65</v>
      </c>
      <c r="H143" s="62">
        <v>1216</v>
      </c>
      <c r="I143" s="62">
        <v>25</v>
      </c>
      <c r="J143" s="61">
        <f t="shared" ref="J143" si="70">SUM(F143:I143)</f>
        <v>2831.65</v>
      </c>
      <c r="K143" s="62">
        <f t="shared" ref="K143" si="71">E143-J143</f>
        <v>37168.35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56" t="s">
        <v>17</v>
      </c>
      <c r="B144" s="57">
        <v>3</v>
      </c>
      <c r="C144" s="58"/>
      <c r="D144" s="92"/>
      <c r="E144" s="65">
        <f t="shared" ref="E144:K144" si="72">SUM(E141:E143)</f>
        <v>154000</v>
      </c>
      <c r="F144" s="65">
        <f t="shared" si="72"/>
        <v>4419.8</v>
      </c>
      <c r="G144" s="65">
        <f t="shared" si="72"/>
        <v>6441.9599999999991</v>
      </c>
      <c r="H144" s="65">
        <f t="shared" si="72"/>
        <v>4681.6000000000004</v>
      </c>
      <c r="I144" s="65">
        <f t="shared" si="72"/>
        <v>202.6</v>
      </c>
      <c r="J144" s="65">
        <f t="shared" si="72"/>
        <v>15745.960000000001</v>
      </c>
      <c r="K144" s="65">
        <f t="shared" si="72"/>
        <v>138254.04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2" customFormat="1" x14ac:dyDescent="0.25">
      <c r="A145" s="13"/>
      <c r="B145" s="13"/>
      <c r="C145" s="15"/>
      <c r="D145" s="84"/>
      <c r="E145" s="62"/>
      <c r="F145" s="62"/>
      <c r="G145" s="62"/>
      <c r="H145" s="62"/>
      <c r="I145" s="62"/>
      <c r="J145" s="62"/>
      <c r="K145" s="62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37" customFormat="1" x14ac:dyDescent="0.25">
      <c r="A146" s="40" t="s">
        <v>113</v>
      </c>
      <c r="B146" s="22"/>
      <c r="C146" s="26"/>
      <c r="D146" s="91"/>
      <c r="E146" s="60"/>
      <c r="F146" s="60"/>
      <c r="G146" s="60"/>
      <c r="H146" s="60"/>
      <c r="I146" s="60"/>
      <c r="J146" s="60"/>
      <c r="K146" s="60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32" customFormat="1" x14ac:dyDescent="0.25">
      <c r="A147" s="18" t="s">
        <v>75</v>
      </c>
      <c r="B147" s="33" t="s">
        <v>149</v>
      </c>
      <c r="C147" s="34" t="s">
        <v>83</v>
      </c>
      <c r="D147" s="99" t="s">
        <v>158</v>
      </c>
      <c r="E147" s="78">
        <v>25200</v>
      </c>
      <c r="F147" s="78">
        <v>723.24</v>
      </c>
      <c r="G147" s="78">
        <v>0</v>
      </c>
      <c r="H147" s="78">
        <v>766.08</v>
      </c>
      <c r="I147" s="78">
        <v>25</v>
      </c>
      <c r="J147" s="61">
        <f>SUM(F147:I147)</f>
        <v>1514.3200000000002</v>
      </c>
      <c r="K147" s="62">
        <f>E147-J147</f>
        <v>23685.68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7" customFormat="1" x14ac:dyDescent="0.25">
      <c r="A148" s="33" t="s">
        <v>76</v>
      </c>
      <c r="B148" s="33" t="s">
        <v>149</v>
      </c>
      <c r="C148" s="36" t="s">
        <v>83</v>
      </c>
      <c r="D148" s="100" t="s">
        <v>158</v>
      </c>
      <c r="E148" s="78">
        <v>43000</v>
      </c>
      <c r="F148" s="78">
        <v>1234.0999999999999</v>
      </c>
      <c r="G148" s="78">
        <v>866.06</v>
      </c>
      <c r="H148" s="78">
        <v>1307.2</v>
      </c>
      <c r="I148" s="78">
        <v>25</v>
      </c>
      <c r="J148" s="61">
        <f t="shared" ref="J148" si="73">SUM(F148:I148)</f>
        <v>3432.3599999999997</v>
      </c>
      <c r="K148" s="62">
        <f t="shared" ref="K148" si="74">E148-J148</f>
        <v>39567.64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37" customFormat="1" x14ac:dyDescent="0.25">
      <c r="A149" s="56" t="s">
        <v>17</v>
      </c>
      <c r="B149" s="57">
        <v>2</v>
      </c>
      <c r="C149" s="58"/>
      <c r="D149" s="92"/>
      <c r="E149" s="65">
        <f>SUM(E147:E148)</f>
        <v>68200</v>
      </c>
      <c r="F149" s="65">
        <f t="shared" ref="F149:K149" si="75">SUM(F147:F148)</f>
        <v>1957.34</v>
      </c>
      <c r="G149" s="65">
        <f t="shared" si="75"/>
        <v>866.06</v>
      </c>
      <c r="H149" s="65">
        <f t="shared" si="75"/>
        <v>2073.2800000000002</v>
      </c>
      <c r="I149" s="65">
        <f t="shared" si="75"/>
        <v>50</v>
      </c>
      <c r="J149" s="65">
        <f t="shared" si="75"/>
        <v>4946.68</v>
      </c>
      <c r="K149" s="65">
        <f t="shared" si="75"/>
        <v>63253.32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32" customFormat="1" x14ac:dyDescent="0.25">
      <c r="A150" s="41"/>
      <c r="B150" s="41"/>
      <c r="C150" s="42"/>
      <c r="D150" s="96"/>
      <c r="E150" s="73"/>
      <c r="F150" s="73"/>
      <c r="G150" s="73"/>
      <c r="H150" s="73"/>
      <c r="I150" s="73"/>
      <c r="J150" s="73"/>
      <c r="K150" s="73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2" customFormat="1" x14ac:dyDescent="0.25">
      <c r="A151" s="43" t="s">
        <v>114</v>
      </c>
      <c r="B151" s="41"/>
      <c r="C151" s="42"/>
      <c r="D151" s="96"/>
      <c r="E151" s="73"/>
      <c r="F151" s="73"/>
      <c r="G151" s="73"/>
      <c r="H151" s="73"/>
      <c r="I151" s="73"/>
      <c r="J151" s="73"/>
      <c r="K151" s="73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32" customFormat="1" x14ac:dyDescent="0.25">
      <c r="A152" s="33" t="s">
        <v>71</v>
      </c>
      <c r="B152" s="33" t="s">
        <v>53</v>
      </c>
      <c r="C152" s="34" t="s">
        <v>137</v>
      </c>
      <c r="D152" s="99" t="s">
        <v>158</v>
      </c>
      <c r="E152" s="78">
        <v>10000</v>
      </c>
      <c r="F152" s="78">
        <v>287</v>
      </c>
      <c r="G152" s="78">
        <v>0</v>
      </c>
      <c r="H152" s="78">
        <v>304</v>
      </c>
      <c r="I152" s="78">
        <v>1537.45</v>
      </c>
      <c r="J152" s="61">
        <f>SUM(F152:I152)</f>
        <v>2128.4499999999998</v>
      </c>
      <c r="K152" s="62">
        <f>E152-J152</f>
        <v>7871.55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32" customFormat="1" x14ac:dyDescent="0.25">
      <c r="A153" s="18" t="s">
        <v>36</v>
      </c>
      <c r="B153" s="13" t="s">
        <v>150</v>
      </c>
      <c r="C153" s="14" t="s">
        <v>83</v>
      </c>
      <c r="D153" s="93" t="s">
        <v>158</v>
      </c>
      <c r="E153" s="66">
        <v>25200</v>
      </c>
      <c r="F153" s="66">
        <v>723.24</v>
      </c>
      <c r="G153" s="66">
        <v>0</v>
      </c>
      <c r="H153" s="66">
        <v>766.08</v>
      </c>
      <c r="I153" s="66">
        <v>25</v>
      </c>
      <c r="J153" s="61">
        <f t="shared" ref="J153:J154" si="76">SUM(F153:I153)</f>
        <v>1514.3200000000002</v>
      </c>
      <c r="K153" s="62">
        <f t="shared" ref="K153:K154" si="77">E153-J153</f>
        <v>23685.68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2" customFormat="1" x14ac:dyDescent="0.25">
      <c r="A154" s="18" t="s">
        <v>74</v>
      </c>
      <c r="B154" s="33" t="s">
        <v>150</v>
      </c>
      <c r="C154" s="34" t="s">
        <v>83</v>
      </c>
      <c r="D154" s="99" t="s">
        <v>158</v>
      </c>
      <c r="E154" s="78">
        <v>47500</v>
      </c>
      <c r="F154" s="78">
        <v>1363.25</v>
      </c>
      <c r="G154" s="78">
        <v>1501.16</v>
      </c>
      <c r="H154" s="78">
        <v>1444</v>
      </c>
      <c r="I154" s="78">
        <v>25</v>
      </c>
      <c r="J154" s="61">
        <f t="shared" si="76"/>
        <v>4333.41</v>
      </c>
      <c r="K154" s="62">
        <f t="shared" si="77"/>
        <v>43166.59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s="32" customFormat="1" x14ac:dyDescent="0.25">
      <c r="A155" s="18" t="s">
        <v>99</v>
      </c>
      <c r="B155" s="33" t="s">
        <v>150</v>
      </c>
      <c r="C155" s="34" t="s">
        <v>83</v>
      </c>
      <c r="D155" s="99" t="s">
        <v>159</v>
      </c>
      <c r="E155" s="78">
        <v>25200</v>
      </c>
      <c r="F155" s="78">
        <v>723.24</v>
      </c>
      <c r="G155" s="78">
        <v>0</v>
      </c>
      <c r="H155" s="78">
        <v>766.08</v>
      </c>
      <c r="I155" s="78">
        <v>25</v>
      </c>
      <c r="J155" s="61">
        <f>SUM(F155:I155)</f>
        <v>1514.3200000000002</v>
      </c>
      <c r="K155" s="62">
        <f>E155-J155</f>
        <v>23685.68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ht="15" customHeight="1" x14ac:dyDescent="0.25">
      <c r="A156" s="109" t="s">
        <v>179</v>
      </c>
      <c r="B156" s="33" t="s">
        <v>150</v>
      </c>
      <c r="C156" s="34" t="s">
        <v>83</v>
      </c>
      <c r="D156" s="87" t="s">
        <v>159</v>
      </c>
      <c r="E156" s="64">
        <v>25200</v>
      </c>
      <c r="F156" s="64">
        <v>723.24</v>
      </c>
      <c r="G156" s="64">
        <v>0</v>
      </c>
      <c r="H156" s="64">
        <v>766.08</v>
      </c>
      <c r="I156" s="64">
        <v>25</v>
      </c>
      <c r="J156" s="64">
        <f>SUM(F156:I156)</f>
        <v>1514.3200000000002</v>
      </c>
      <c r="K156" s="64">
        <f>E156-J156</f>
        <v>23685.68</v>
      </c>
    </row>
    <row r="157" spans="1:27" s="37" customFormat="1" x14ac:dyDescent="0.25">
      <c r="A157" s="56" t="s">
        <v>17</v>
      </c>
      <c r="B157" s="57">
        <v>5</v>
      </c>
      <c r="C157" s="58"/>
      <c r="D157" s="92"/>
      <c r="E157" s="65">
        <f>SUM(E152:E156)</f>
        <v>133100</v>
      </c>
      <c r="F157" s="65">
        <f t="shared" ref="F157:K157" si="78">SUM(F152:F156)</f>
        <v>3819.9699999999993</v>
      </c>
      <c r="G157" s="65">
        <f t="shared" si="78"/>
        <v>1501.16</v>
      </c>
      <c r="H157" s="65">
        <f t="shared" si="78"/>
        <v>4046.24</v>
      </c>
      <c r="I157" s="65">
        <f t="shared" si="78"/>
        <v>1637.45</v>
      </c>
      <c r="J157" s="65">
        <f t="shared" si="78"/>
        <v>11004.82</v>
      </c>
      <c r="K157" s="65">
        <f t="shared" si="78"/>
        <v>122095.18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2" customFormat="1" x14ac:dyDescent="0.25">
      <c r="A158" s="41"/>
      <c r="B158" s="41"/>
      <c r="C158" s="42"/>
      <c r="D158" s="96"/>
      <c r="E158" s="73"/>
      <c r="F158" s="73"/>
      <c r="G158" s="73"/>
      <c r="H158" s="73"/>
      <c r="I158" s="73"/>
      <c r="J158" s="73"/>
      <c r="K158" s="73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x14ac:dyDescent="0.25">
      <c r="A159" s="53" t="s">
        <v>79</v>
      </c>
      <c r="B159" s="54">
        <f>B13+B18+B23+B28+B35+B39+B43+B53+B57+B68+B76+B81+B91+B103+B109+B116+B122+B126+B130+B134+B138+B144+B149+B157</f>
        <v>79</v>
      </c>
      <c r="C159" s="55"/>
      <c r="D159" s="101"/>
      <c r="E159" s="79">
        <f>E13+E18+E23+E28+E35+E39+E43+E53+E57+E68+E76+E81+E91+E103+E109+E116+E122+E126+E130+E134+E138+E144+E149+E157</f>
        <v>3269290.26</v>
      </c>
      <c r="F159" s="79">
        <f>F13+F18+F23+F28+F35+F39+F43+F53+F57+F68+F76+F81+F91+F103+F109+F116+F122+F126+F130+F134+F138+F144+F149+F157</f>
        <v>93828.64</v>
      </c>
      <c r="G159" s="79">
        <f>G13+G18+G23+G28+G35+G39+G43+G53+G57+G68+G116+G122+G126+G130+G134+G138+G144+G149+G157</f>
        <v>153742.62</v>
      </c>
      <c r="H159" s="79">
        <f>H13+H18+H23+H28+H35+H39+H43+H53+H57+H68+H76+H81+H91+H103+H109+H116+H122+H126+H130+H134+H138+H144+H149+H157</f>
        <v>97034.230000000025</v>
      </c>
      <c r="I159" s="79">
        <f>I13+I18+I23+I28+I35+I39+I43+I53+I57+I68+I76+I81+I91+I103+I109+I116+I122+I126+I130+I134+I138+I144+I149+I157</f>
        <v>49810.55</v>
      </c>
      <c r="J159" s="79">
        <f>J13+J18+J23+J28+J35+J39+J43+J53+J57+J68+J76+J81+J91+J103+J109+J116+J122+J126+J130+J134+J138+J144+J149+J157</f>
        <v>394416.0400000001</v>
      </c>
      <c r="K159" s="118">
        <f>K13+K18+K23+K28+K35+K39+K43+K53+K57+K68+K76+K81+K91+K103+K109+K116+K122+K126+K130+K134+K138+K144+K149+K157</f>
        <v>2874874.22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s="37" customFormat="1" x14ac:dyDescent="0.25">
      <c r="A160" s="53"/>
      <c r="B160" s="54"/>
      <c r="C160" s="55"/>
      <c r="D160" s="101"/>
      <c r="E160" s="79"/>
      <c r="F160" s="79"/>
      <c r="G160" s="79"/>
      <c r="H160" s="79"/>
      <c r="I160" s="79"/>
      <c r="J160" s="79"/>
      <c r="K160" s="11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s="37" customFormat="1" x14ac:dyDescent="0.25">
      <c r="A161" s="53"/>
      <c r="B161" s="54"/>
      <c r="C161" s="55"/>
      <c r="D161" s="101"/>
      <c r="E161" s="79"/>
      <c r="F161" s="79"/>
      <c r="G161" s="79"/>
      <c r="H161" s="79"/>
      <c r="I161" s="79"/>
      <c r="J161" s="79"/>
      <c r="K161" s="11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s="37" customFormat="1" x14ac:dyDescent="0.25">
      <c r="A162" s="53"/>
      <c r="B162" s="54"/>
      <c r="C162" s="55"/>
      <c r="D162" s="101"/>
      <c r="E162" s="79"/>
      <c r="F162" s="79"/>
      <c r="G162" s="79"/>
      <c r="H162" s="79"/>
      <c r="I162" s="79"/>
      <c r="J162" s="79"/>
      <c r="K162" s="11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s="29" customFormat="1" x14ac:dyDescent="0.25">
      <c r="A163" s="3"/>
      <c r="B163" s="3"/>
      <c r="C163" s="8"/>
      <c r="D163" s="102"/>
      <c r="E163" s="63"/>
      <c r="F163" s="63"/>
      <c r="G163" s="63"/>
      <c r="H163" s="63"/>
      <c r="I163" s="63"/>
      <c r="J163" s="63"/>
      <c r="K163" s="63"/>
      <c r="L163" s="19"/>
      <c r="M163" s="1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s="37" customFormat="1" x14ac:dyDescent="0.25">
      <c r="A164" s="3"/>
      <c r="B164" s="3"/>
      <c r="C164" s="8"/>
      <c r="D164" s="102"/>
      <c r="E164" s="63"/>
      <c r="F164" s="63"/>
      <c r="G164" s="63"/>
      <c r="H164" s="63"/>
      <c r="I164" s="63"/>
      <c r="J164" s="63"/>
      <c r="K164" s="63"/>
      <c r="L164" s="19"/>
      <c r="M164" s="1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s="37" customFormat="1" x14ac:dyDescent="0.25">
      <c r="A165" s="3"/>
      <c r="B165" s="3"/>
      <c r="C165" s="8"/>
      <c r="D165" s="102"/>
      <c r="E165" s="63"/>
      <c r="F165" s="63"/>
      <c r="G165" s="63"/>
      <c r="H165" s="63"/>
      <c r="I165" s="63"/>
      <c r="J165" s="63"/>
      <c r="K165" s="63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7" customFormat="1" x14ac:dyDescent="0.25">
      <c r="A166" s="3"/>
      <c r="B166" s="3"/>
      <c r="C166" s="8"/>
      <c r="D166" s="102"/>
      <c r="E166" s="63"/>
      <c r="F166" s="63"/>
      <c r="G166" s="63"/>
      <c r="H166" s="63"/>
      <c r="I166" s="63"/>
      <c r="J166" s="63"/>
      <c r="K166" s="63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x14ac:dyDescent="0.35">
      <c r="A167" s="50"/>
      <c r="B167" s="51"/>
      <c r="C167" s="51"/>
      <c r="D167" s="103"/>
      <c r="E167" s="80"/>
      <c r="F167" s="81"/>
      <c r="G167" s="81"/>
      <c r="H167" s="81"/>
      <c r="I167" s="81"/>
      <c r="J167" s="81"/>
      <c r="K167" s="81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37" customFormat="1" ht="21" x14ac:dyDescent="0.35">
      <c r="A168" s="50"/>
      <c r="B168" s="51"/>
      <c r="C168" s="51"/>
      <c r="D168" s="103"/>
      <c r="E168" s="80"/>
      <c r="F168" s="81"/>
      <c r="G168" s="81"/>
      <c r="H168" s="81"/>
      <c r="I168" s="81"/>
      <c r="J168" s="81"/>
      <c r="K168" s="81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s="37" customFormat="1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3.25" x14ac:dyDescent="0.35">
      <c r="A170" s="114" t="s">
        <v>186</v>
      </c>
      <c r="B170" s="51"/>
      <c r="C170" s="51"/>
      <c r="D170" s="50"/>
      <c r="E170" s="81"/>
      <c r="F170" s="51"/>
      <c r="G170" s="107"/>
      <c r="H170" s="106"/>
      <c r="I170" s="108"/>
      <c r="J170" s="108"/>
      <c r="K170" s="19"/>
      <c r="L170" s="1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7" s="37" customFormat="1" ht="23.25" x14ac:dyDescent="0.35">
      <c r="A171" s="115" t="s">
        <v>185</v>
      </c>
      <c r="B171" s="51"/>
      <c r="C171" s="51"/>
      <c r="D171" s="106"/>
      <c r="E171" s="51"/>
      <c r="F171" s="51"/>
      <c r="G171" s="107"/>
      <c r="H171" s="50"/>
      <c r="I171" s="108"/>
      <c r="J171" s="108"/>
      <c r="K171" s="105"/>
      <c r="L171" s="10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7" s="37" customFormat="1" ht="21" hidden="1" x14ac:dyDescent="0.35">
      <c r="A172" s="119" t="s">
        <v>139</v>
      </c>
      <c r="B172" s="119"/>
      <c r="C172" s="119"/>
      <c r="D172" s="119"/>
      <c r="E172" s="119"/>
      <c r="F172" s="119"/>
      <c r="G172" s="119"/>
      <c r="H172" s="119"/>
      <c r="I172" s="119"/>
      <c r="J172" s="11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idden="1" x14ac:dyDescent="0.25">
      <c r="A173" s="3"/>
      <c r="B173" s="3"/>
      <c r="C173" s="8"/>
      <c r="D173" s="19"/>
      <c r="E173" s="19"/>
      <c r="F173" s="19"/>
      <c r="G173" s="19"/>
      <c r="H173" s="19"/>
      <c r="I173" s="19"/>
      <c r="J173" s="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idden="1" x14ac:dyDescent="0.25">
      <c r="A174" s="3"/>
      <c r="B174" s="3"/>
      <c r="C174" s="8"/>
      <c r="D174" s="19"/>
      <c r="E174" s="19"/>
      <c r="F174" s="19"/>
      <c r="G174" s="19"/>
      <c r="H174" s="19"/>
      <c r="I174" s="19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x14ac:dyDescent="0.25">
      <c r="A177" s="3"/>
      <c r="B177" s="3"/>
      <c r="C177" s="8"/>
      <c r="D177" s="102"/>
      <c r="E177" s="63"/>
      <c r="F177" s="63"/>
      <c r="G177" s="63"/>
      <c r="H177" s="63"/>
      <c r="I177" s="63"/>
      <c r="J177" s="63"/>
      <c r="K177" s="6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8"/>
      <c r="D178" s="102"/>
      <c r="E178" s="63"/>
      <c r="F178" s="63"/>
      <c r="G178" s="63"/>
      <c r="H178" s="63"/>
      <c r="I178" s="63"/>
      <c r="J178" s="63"/>
      <c r="K178" s="6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4"/>
      <c r="W333" s="4"/>
      <c r="X333" s="4"/>
      <c r="Y333" s="4"/>
      <c r="Z333" s="4"/>
      <c r="AA333" s="4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4"/>
      <c r="W334" s="4"/>
      <c r="X334" s="4"/>
      <c r="Y334" s="4"/>
      <c r="Z334" s="4"/>
      <c r="AA334" s="4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4"/>
      <c r="W341" s="4"/>
      <c r="X341" s="4"/>
      <c r="Y341" s="4"/>
      <c r="Z341" s="4"/>
      <c r="AA341" s="4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4"/>
      <c r="W342" s="4"/>
      <c r="X342" s="4"/>
      <c r="Y342" s="4"/>
      <c r="Z342" s="4"/>
      <c r="AA342" s="4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4"/>
      <c r="W358" s="4"/>
      <c r="X358" s="4"/>
      <c r="Y358" s="4"/>
      <c r="Z358" s="4"/>
      <c r="AA358" s="4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4"/>
      <c r="W359" s="4"/>
      <c r="X359" s="4"/>
      <c r="Y359" s="4"/>
      <c r="Z359" s="4"/>
      <c r="AA359" s="4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/>
      <c r="W363" s="4"/>
      <c r="X363" s="4"/>
      <c r="Y363" s="4"/>
      <c r="Z363" s="4"/>
      <c r="AA363" s="4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4"/>
      <c r="W373" s="4"/>
      <c r="X373" s="4"/>
      <c r="Y373" s="4"/>
      <c r="Z373" s="4"/>
      <c r="AA373" s="4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4"/>
      <c r="W374" s="4"/>
      <c r="X374" s="4"/>
      <c r="Y374" s="4"/>
      <c r="Z374" s="4"/>
      <c r="AA374" s="4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4"/>
      <c r="W378" s="4"/>
      <c r="X378" s="4"/>
      <c r="Y378" s="4"/>
      <c r="Z378" s="4"/>
      <c r="AA378" s="4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4"/>
      <c r="W379" s="4"/>
      <c r="X379" s="4"/>
      <c r="Y379" s="4"/>
      <c r="Z379" s="4"/>
      <c r="AA379" s="4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.75" customHeight="1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x14ac:dyDescent="0.25">
      <c r="A507" s="6"/>
      <c r="B507" s="6"/>
      <c r="C507" s="6"/>
      <c r="D507" s="104"/>
      <c r="E507" s="82"/>
      <c r="F507" s="82"/>
      <c r="G507" s="82"/>
      <c r="H507" s="82"/>
      <c r="I507" s="82"/>
      <c r="J507" s="82"/>
      <c r="K507" s="8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E509" s="63"/>
      <c r="F509" s="63"/>
      <c r="G509" s="63"/>
      <c r="H509" s="63"/>
      <c r="I509" s="63"/>
      <c r="J509" s="63"/>
      <c r="K509" s="6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" customHeight="1" x14ac:dyDescent="0.25">
      <c r="A967" s="1"/>
      <c r="B967" s="1"/>
      <c r="E967" s="63"/>
      <c r="F967" s="63"/>
      <c r="G967" s="63"/>
      <c r="H967" s="63"/>
      <c r="I967" s="63"/>
      <c r="J967" s="63"/>
      <c r="K967" s="63"/>
    </row>
  </sheetData>
  <sortState xmlns:xlrd2="http://schemas.microsoft.com/office/spreadsheetml/2017/richdata2" ref="A94:J286">
    <sortCondition ref="A94:A286"/>
  </sortState>
  <mergeCells count="16">
    <mergeCell ref="A172:J172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8:K38 J56:K56 J75:K75 J129:K129 J133:K133 K137 J96:K96 J10:J11 K42 J143:K143 J153:K154 J52 J16 J26:J27 J46:J50 J71:K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Joel A. Cid Abreu</cp:lastModifiedBy>
  <cp:lastPrinted>2023-03-01T18:03:02Z</cp:lastPrinted>
  <dcterms:created xsi:type="dcterms:W3CDTF">2017-09-28T13:01:36Z</dcterms:created>
  <dcterms:modified xsi:type="dcterms:W3CDTF">2023-03-01T18:03:40Z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