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YO\Q - RECURSOS HUMANOS\PERSONAL FIJO\"/>
    </mc:Choice>
  </mc:AlternateContent>
  <bookViews>
    <workbookView xWindow="-120" yWindow="-120" windowWidth="20730" windowHeight="11160"/>
  </bookViews>
  <sheets>
    <sheet name="MAYO 2022" sheetId="1" r:id="rId1"/>
  </sheets>
  <definedNames>
    <definedName name="_xlnm._FilterDatabase" localSheetId="0" hidden="1">'MAYO 2022'!$A$6:$K$15</definedName>
    <definedName name="_xlnm.Print_Area" localSheetId="0">'MAYO 2022'!$A$1:$K$184</definedName>
    <definedName name="_xlnm.Print_Titles" localSheetId="0">'MAYO 2022'!$6:$7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9" i="1" l="1"/>
  <c r="F129" i="1"/>
  <c r="G129" i="1"/>
  <c r="H129" i="1"/>
  <c r="I129" i="1"/>
  <c r="J47" i="1"/>
  <c r="J24" i="1"/>
  <c r="J100" i="1" l="1"/>
  <c r="K100" i="1" s="1"/>
  <c r="J87" i="1" l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1" i="1"/>
  <c r="K101" i="1" s="1"/>
  <c r="E102" i="1"/>
  <c r="F102" i="1"/>
  <c r="G102" i="1"/>
  <c r="H102" i="1"/>
  <c r="I102" i="1"/>
  <c r="J105" i="1"/>
  <c r="K105" i="1" s="1"/>
  <c r="J106" i="1"/>
  <c r="K106" i="1" s="1"/>
  <c r="K107" i="1"/>
  <c r="E108" i="1"/>
  <c r="E111" i="1" s="1"/>
  <c r="F108" i="1"/>
  <c r="F111" i="1" s="1"/>
  <c r="G108" i="1"/>
  <c r="G111" i="1" s="1"/>
  <c r="H108" i="1"/>
  <c r="H111" i="1" s="1"/>
  <c r="I108" i="1"/>
  <c r="I111" i="1" s="1"/>
  <c r="J115" i="1"/>
  <c r="K115" i="1" s="1"/>
  <c r="J116" i="1"/>
  <c r="K116" i="1" s="1"/>
  <c r="J117" i="1"/>
  <c r="K117" i="1" s="1"/>
  <c r="J118" i="1"/>
  <c r="K118" i="1" s="1"/>
  <c r="E119" i="1"/>
  <c r="F119" i="1"/>
  <c r="G119" i="1"/>
  <c r="H119" i="1"/>
  <c r="I119" i="1"/>
  <c r="J122" i="1"/>
  <c r="K122" i="1" s="1"/>
  <c r="J123" i="1"/>
  <c r="K123" i="1" s="1"/>
  <c r="J124" i="1"/>
  <c r="K124" i="1" s="1"/>
  <c r="E125" i="1"/>
  <c r="F125" i="1"/>
  <c r="G125" i="1"/>
  <c r="H125" i="1"/>
  <c r="I125" i="1"/>
  <c r="J59" i="1"/>
  <c r="K59" i="1" s="1"/>
  <c r="J119" i="1" l="1"/>
  <c r="K119" i="1"/>
  <c r="K108" i="1"/>
  <c r="K111" i="1" s="1"/>
  <c r="J108" i="1"/>
  <c r="J111" i="1" s="1"/>
  <c r="K125" i="1"/>
  <c r="J125" i="1"/>
  <c r="J60" i="1"/>
  <c r="K60" i="1" s="1"/>
  <c r="J58" i="1"/>
  <c r="K58" i="1" s="1"/>
  <c r="J57" i="1"/>
  <c r="K57" i="1" s="1"/>
  <c r="J56" i="1"/>
  <c r="K56" i="1" s="1"/>
  <c r="J55" i="1"/>
  <c r="K55" i="1" s="1"/>
  <c r="J54" i="1"/>
  <c r="K54" i="1" s="1"/>
  <c r="J39" i="1"/>
  <c r="K39" i="1" s="1"/>
  <c r="J37" i="1"/>
  <c r="K37" i="1" s="1"/>
  <c r="J36" i="1"/>
  <c r="K36" i="1" s="1"/>
  <c r="J35" i="1"/>
  <c r="K35" i="1" s="1"/>
  <c r="J10" i="1"/>
  <c r="K10" i="1" s="1"/>
  <c r="J11" i="1"/>
  <c r="K11" i="1" s="1"/>
  <c r="J13" i="1"/>
  <c r="K13" i="1" s="1"/>
  <c r="J14" i="1"/>
  <c r="K14" i="1" s="1"/>
  <c r="J9" i="1"/>
  <c r="K9" i="1" s="1"/>
  <c r="J18" i="1"/>
  <c r="K18" i="1" s="1"/>
  <c r="J20" i="1"/>
  <c r="K20" i="1" s="1"/>
  <c r="K24" i="1"/>
  <c r="J25" i="1"/>
  <c r="K25" i="1" s="1"/>
  <c r="J29" i="1"/>
  <c r="K29" i="1" s="1"/>
  <c r="J31" i="1"/>
  <c r="K31" i="1" s="1"/>
  <c r="J43" i="1"/>
  <c r="K43" i="1" s="1"/>
  <c r="K47" i="1"/>
  <c r="J49" i="1"/>
  <c r="K49" i="1" s="1"/>
  <c r="I15" i="1" l="1"/>
  <c r="H15" i="1"/>
  <c r="G15" i="1"/>
  <c r="F15" i="1"/>
  <c r="E15" i="1"/>
  <c r="G26" i="1" l="1"/>
  <c r="G21" i="1"/>
  <c r="F40" i="1"/>
  <c r="F32" i="1"/>
  <c r="F26" i="1"/>
  <c r="F21" i="1"/>
  <c r="H171" i="1"/>
  <c r="I171" i="1"/>
  <c r="G171" i="1"/>
  <c r="F75" i="1"/>
  <c r="G75" i="1"/>
  <c r="H75" i="1"/>
  <c r="I75" i="1"/>
  <c r="E75" i="1"/>
  <c r="G40" i="1"/>
  <c r="H40" i="1"/>
  <c r="I40" i="1"/>
  <c r="E40" i="1"/>
  <c r="J168" i="1" l="1"/>
  <c r="K168" i="1" s="1"/>
  <c r="J169" i="1"/>
  <c r="K169" i="1" s="1"/>
  <c r="J167" i="1"/>
  <c r="K167" i="1" s="1"/>
  <c r="J166" i="1"/>
  <c r="K166" i="1" s="1"/>
  <c r="J160" i="1"/>
  <c r="K160" i="1" s="1"/>
  <c r="J170" i="1"/>
  <c r="K170" i="1" s="1"/>
  <c r="J161" i="1"/>
  <c r="K161" i="1" s="1"/>
  <c r="J153" i="1"/>
  <c r="K153" i="1" s="1"/>
  <c r="J156" i="1"/>
  <c r="K156" i="1" s="1"/>
  <c r="J155" i="1"/>
  <c r="K155" i="1" s="1"/>
  <c r="J154" i="1"/>
  <c r="K154" i="1" s="1"/>
  <c r="K149" i="1"/>
  <c r="J145" i="1"/>
  <c r="K145" i="1" s="1"/>
  <c r="J144" i="1"/>
  <c r="K144" i="1" s="1"/>
  <c r="J128" i="1"/>
  <c r="J132" i="1"/>
  <c r="K132" i="1" s="1"/>
  <c r="J86" i="1"/>
  <c r="K86" i="1" s="1"/>
  <c r="J85" i="1"/>
  <c r="K85" i="1" s="1"/>
  <c r="J79" i="1"/>
  <c r="K79" i="1" s="1"/>
  <c r="J80" i="1"/>
  <c r="K80" i="1" s="1"/>
  <c r="J81" i="1"/>
  <c r="K81" i="1" s="1"/>
  <c r="J78" i="1"/>
  <c r="K78" i="1" s="1"/>
  <c r="J69" i="1"/>
  <c r="K69" i="1" s="1"/>
  <c r="J68" i="1"/>
  <c r="K68" i="1" s="1"/>
  <c r="J70" i="1"/>
  <c r="K70" i="1" s="1"/>
  <c r="J71" i="1"/>
  <c r="K71" i="1" s="1"/>
  <c r="J73" i="1"/>
  <c r="K73" i="1" s="1"/>
  <c r="J74" i="1"/>
  <c r="K74" i="1" s="1"/>
  <c r="J72" i="1"/>
  <c r="K72" i="1" s="1"/>
  <c r="J64" i="1"/>
  <c r="K64" i="1" s="1"/>
  <c r="K65" i="1" s="1"/>
  <c r="J129" i="1" l="1"/>
  <c r="K128" i="1"/>
  <c r="K129" i="1" s="1"/>
  <c r="K102" i="1"/>
  <c r="J102" i="1"/>
  <c r="K15" i="1"/>
  <c r="J15" i="1"/>
  <c r="K26" i="1"/>
  <c r="K21" i="1"/>
  <c r="K82" i="1"/>
  <c r="K32" i="1"/>
  <c r="K40" i="1"/>
  <c r="K171" i="1"/>
  <c r="J171" i="1"/>
  <c r="K44" i="1"/>
  <c r="K61" i="1"/>
  <c r="K75" i="1"/>
  <c r="K50" i="1"/>
  <c r="J75" i="1"/>
  <c r="J40" i="1"/>
  <c r="F50" i="1"/>
  <c r="G50" i="1"/>
  <c r="H50" i="1"/>
  <c r="I50" i="1"/>
  <c r="J50" i="1"/>
  <c r="H21" i="1" l="1"/>
  <c r="I21" i="1"/>
  <c r="J21" i="1"/>
  <c r="E21" i="1"/>
  <c r="I146" i="1" l="1"/>
  <c r="H146" i="1"/>
  <c r="G146" i="1"/>
  <c r="F146" i="1"/>
  <c r="E146" i="1"/>
  <c r="J26" i="1"/>
  <c r="I26" i="1"/>
  <c r="H26" i="1"/>
  <c r="E26" i="1"/>
  <c r="J65" i="1"/>
  <c r="I65" i="1"/>
  <c r="H65" i="1"/>
  <c r="G65" i="1"/>
  <c r="F65" i="1"/>
  <c r="E65" i="1"/>
  <c r="E171" i="1" l="1"/>
  <c r="F157" i="1" l="1"/>
  <c r="G157" i="1"/>
  <c r="H157" i="1"/>
  <c r="I157" i="1"/>
  <c r="J157" i="1"/>
  <c r="K157" i="1"/>
  <c r="E157" i="1"/>
  <c r="I162" i="1"/>
  <c r="H162" i="1"/>
  <c r="G162" i="1"/>
  <c r="F162" i="1"/>
  <c r="E162" i="1"/>
  <c r="J162" i="1"/>
  <c r="I141" i="1"/>
  <c r="H141" i="1"/>
  <c r="G141" i="1"/>
  <c r="F141" i="1"/>
  <c r="E141" i="1"/>
  <c r="K141" i="1"/>
  <c r="K136" i="1"/>
  <c r="J136" i="1"/>
  <c r="I136" i="1"/>
  <c r="H136" i="1"/>
  <c r="G136" i="1"/>
  <c r="F136" i="1"/>
  <c r="E136" i="1"/>
  <c r="I133" i="1"/>
  <c r="H133" i="1"/>
  <c r="G133" i="1"/>
  <c r="F133" i="1"/>
  <c r="E133" i="1"/>
  <c r="J133" i="1"/>
  <c r="F171" i="1"/>
  <c r="K162" i="1" l="1"/>
  <c r="K133" i="1"/>
  <c r="J141" i="1"/>
  <c r="I150" i="1"/>
  <c r="H150" i="1"/>
  <c r="G150" i="1"/>
  <c r="F150" i="1"/>
  <c r="E150" i="1"/>
  <c r="K150" i="1"/>
  <c r="F82" i="1"/>
  <c r="G82" i="1"/>
  <c r="H82" i="1"/>
  <c r="I82" i="1"/>
  <c r="J82" i="1"/>
  <c r="E82" i="1"/>
  <c r="F61" i="1"/>
  <c r="G61" i="1"/>
  <c r="H61" i="1"/>
  <c r="I61" i="1"/>
  <c r="J61" i="1"/>
  <c r="E61" i="1"/>
  <c r="E50" i="1"/>
  <c r="J44" i="1"/>
  <c r="I44" i="1"/>
  <c r="H44" i="1"/>
  <c r="G44" i="1"/>
  <c r="F44" i="1"/>
  <c r="E44" i="1"/>
  <c r="G32" i="1"/>
  <c r="H32" i="1"/>
  <c r="I32" i="1"/>
  <c r="J32" i="1"/>
  <c r="E32" i="1"/>
  <c r="I173" i="1" l="1"/>
  <c r="F173" i="1"/>
  <c r="H173" i="1"/>
  <c r="E173" i="1"/>
  <c r="G173" i="1"/>
  <c r="K146" i="1"/>
  <c r="K173" i="1" s="1"/>
  <c r="J146" i="1"/>
  <c r="J150" i="1"/>
  <c r="J173" i="1" l="1"/>
</calcChain>
</file>

<file path=xl/sharedStrings.xml><?xml version="1.0" encoding="utf-8"?>
<sst xmlns="http://schemas.openxmlformats.org/spreadsheetml/2006/main" count="415" uniqueCount="198">
  <si>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</si>
  <si>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</si>
  <si>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</si>
  <si>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</si>
  <si>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</si>
  <si>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</si>
  <si>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</si>
  <si>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</si>
  <si>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</si>
  <si>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</si>
  <si>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</si>
  <si>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</si>
  <si>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</si>
  <si>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</si>
  <si>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</si>
  <si>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</si>
  <si>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</si>
  <si>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</si>
  <si>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</si>
  <si>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</si>
  <si>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</si>
  <si>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</si>
  <si>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</si>
  <si>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</si>
  <si>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</si>
  <si>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</si>
  <si>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</si>
  <si>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</si>
  <si>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</si>
  <si>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</si>
  <si>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</si>
  <si>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</si>
  <si>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</si>
  <si>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</si>
  <si>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</si>
  <si>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</si>
  <si>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</si>
  <si>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</si>
  <si>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</si>
  <si>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</si>
  <si>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</si>
  <si>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</si>
  <si>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</si>
  <si>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</si>
  <si>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</si>
  <si>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</si>
  <si>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</si>
  <si>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</si>
  <si>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</si>
  <si>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</si>
  <si>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</si>
  <si>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</si>
  <si>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</si>
  <si>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</si>
  <si>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</si>
  <si>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</si>
  <si>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</si>
  <si>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</si>
  <si>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</si>
  <si>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</si>
  <si>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</si>
  <si>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</si>
  <si>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</si>
  <si>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</si>
  <si>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</si>
  <si>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</si>
  <si>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</si>
  <si>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</si>
  <si>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</si>
  <si>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</si>
  <si>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</si>
  <si>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</si>
  <si>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</si>
  <si>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</si>
  <si>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</si>
  <si>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</si>
  <si>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</si>
  <si>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</si>
  <si>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CARLOS VALDEZ MONTERO</t>
  </si>
  <si>
    <t>JUAN MANUEL MESA HERNANDEZ</t>
  </si>
  <si>
    <t>EMMA PAOLA RODRIGUEZ NAVARRO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</si>
  <si>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</si>
  <si>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</si>
  <si>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</si>
  <si>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</si>
  <si>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</si>
  <si>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</si>
  <si>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</si>
  <si>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</si>
  <si>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</si>
  <si>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</si>
  <si>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</si>
  <si>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</si>
  <si>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</si>
  <si>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</si>
  <si>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</si>
  <si>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</si>
  <si>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</si>
  <si>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</si>
  <si>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</si>
  <si>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</si>
  <si>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</si>
  <si>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</si>
  <si>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</si>
  <si>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</si>
  <si>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</si>
  <si>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</si>
  <si>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</si>
  <si>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</si>
  <si>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</si>
  <si>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</si>
  <si>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</si>
  <si>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</si>
  <si>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</si>
  <si>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</si>
  <si>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</si>
  <si>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</si>
  <si>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</si>
  <si>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</si>
  <si>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</si>
  <si>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</si>
  <si>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</si>
  <si>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</si>
  <si>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</si>
  <si>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</si>
  <si>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</si>
  <si>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</si>
  <si>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</si>
  <si>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</si>
  <si>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</si>
  <si>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</si>
  <si>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</si>
  <si>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</si>
  <si>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</si>
  <si>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</si>
  <si>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</si>
  <si>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</si>
  <si>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</si>
  <si>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</si>
  <si>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</si>
  <si>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</si>
  <si>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</si>
  <si>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</si>
  <si>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</si>
  <si>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</si>
  <si>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</si>
  <si>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</si>
  <si>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</si>
  <si>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</si>
  <si>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</si>
  <si>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</si>
  <si>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</si>
  <si>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</si>
  <si>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</si>
  <si>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</si>
  <si>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</si>
  <si>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</si>
  <si>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</si>
  <si>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</si>
  <si>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</si>
  <si>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</si>
  <si>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</si>
  <si>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</si>
  <si>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</si>
  <si>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</si>
  <si>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</si>
  <si>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</si>
  <si>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</si>
  <si>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</si>
  <si>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</si>
  <si>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</si>
  <si>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</si>
  <si>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</si>
  <si>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</si>
  <si>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</si>
  <si>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</si>
  <si>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</si>
  <si>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</si>
  <si>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</si>
  <si>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</si>
  <si>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</si>
  <si>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</si>
  <si>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</si>
  <si>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</si>
  <si>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</si>
  <si>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</si>
  <si>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</si>
  <si>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</si>
  <si>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</si>
  <si>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</si>
  <si>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</si>
  <si>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</si>
  <si>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</si>
  <si>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>MARITZA BOTIER LORENZO</t>
  </si>
  <si>
    <t xml:space="preserve"> WILMY ALEXANDRO MONTERO CORSINO</t>
  </si>
  <si>
    <t>ENC. DEPARTAMENTO POLITICAS PUBLICAS</t>
  </si>
  <si>
    <t>Lic. José Lucía Rojas Rojas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</si>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</sst>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5"/>
  <sheetViews>
    <sheetView showGridLines="0" tabSelected="1" zoomScale="95" zoomScaleNormal="95" zoomScaleSheetLayoutView="76" workbookViewId="0">
      <selection activeCell="B179" sqref="B179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1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1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7" t="s">
        <v>197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4" t="s">
        <v>0</v>
      </c>
      <c r="B6" s="124" t="s">
        <v>4</v>
      </c>
      <c r="C6" s="122" t="s">
        <v>5</v>
      </c>
      <c r="D6" s="122" t="s">
        <v>177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10</v>
      </c>
      <c r="J6" s="119" t="s">
        <v>11</v>
      </c>
      <c r="K6" s="119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3"/>
      <c r="B7" s="123"/>
      <c r="C7" s="123"/>
      <c r="D7" s="125"/>
      <c r="E7" s="120"/>
      <c r="F7" s="120"/>
      <c r="G7" s="120"/>
      <c r="H7" s="120"/>
      <c r="I7" s="120"/>
      <c r="J7" s="120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134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175</v>
      </c>
      <c r="B9" s="45" t="s">
        <v>176</v>
      </c>
      <c r="C9" s="45" t="s">
        <v>100</v>
      </c>
      <c r="D9" s="83" t="s">
        <v>178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89</v>
      </c>
      <c r="D10" s="84" t="s">
        <v>178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3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108</v>
      </c>
      <c r="B11" s="44" t="s">
        <v>16</v>
      </c>
      <c r="C11" s="45" t="s">
        <v>100</v>
      </c>
      <c r="D11" s="83" t="s">
        <v>178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186</v>
      </c>
      <c r="B12" s="44" t="s">
        <v>187</v>
      </c>
      <c r="C12" s="45" t="s">
        <v>100</v>
      </c>
      <c r="D12" s="83" t="s">
        <v>179</v>
      </c>
      <c r="E12" s="62">
        <v>37500</v>
      </c>
      <c r="F12" s="63">
        <v>1076.25</v>
      </c>
      <c r="G12" s="63">
        <v>89.81</v>
      </c>
      <c r="H12" s="63">
        <v>1140</v>
      </c>
      <c r="I12" s="63">
        <v>25</v>
      </c>
      <c r="J12" s="61">
        <v>2331.06</v>
      </c>
      <c r="K12" s="62">
        <v>35168.94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185</v>
      </c>
      <c r="B13" s="44" t="s">
        <v>153</v>
      </c>
      <c r="C13" s="45" t="s">
        <v>100</v>
      </c>
      <c r="D13" s="83" t="s">
        <v>179</v>
      </c>
      <c r="E13" s="62">
        <v>60000</v>
      </c>
      <c r="F13" s="62">
        <v>1722</v>
      </c>
      <c r="G13" s="62">
        <v>3486.68</v>
      </c>
      <c r="H13" s="62">
        <v>1824</v>
      </c>
      <c r="I13" s="62">
        <v>25</v>
      </c>
      <c r="J13" s="61">
        <f t="shared" ref="J13" si="2">SUM(F13:I13)</f>
        <v>7057.68</v>
      </c>
      <c r="K13" s="62">
        <f t="shared" si="1"/>
        <v>52942.32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168</v>
      </c>
      <c r="B14" s="44" t="s">
        <v>16</v>
      </c>
      <c r="C14" s="45" t="s">
        <v>100</v>
      </c>
      <c r="D14" s="83" t="s">
        <v>179</v>
      </c>
      <c r="E14" s="62">
        <v>40000</v>
      </c>
      <c r="F14" s="61">
        <v>1148</v>
      </c>
      <c r="G14" s="61">
        <v>442.65</v>
      </c>
      <c r="H14" s="61">
        <v>1216</v>
      </c>
      <c r="I14" s="62">
        <v>25</v>
      </c>
      <c r="J14" s="61">
        <f>SUM(F14:I14)</f>
        <v>2831.65</v>
      </c>
      <c r="K14" s="62">
        <f>E14-J14</f>
        <v>37168.35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7" customFormat="1" x14ac:dyDescent="0.25">
      <c r="A15" s="56" t="s">
        <v>17</v>
      </c>
      <c r="B15" s="57">
        <v>8</v>
      </c>
      <c r="C15" s="58"/>
      <c r="D15" s="92"/>
      <c r="E15" s="65">
        <f t="shared" ref="E15:K15" si="3">SUM(E9:E14)</f>
        <v>481500</v>
      </c>
      <c r="F15" s="65">
        <f t="shared" si="3"/>
        <v>13819.05</v>
      </c>
      <c r="G15" s="65">
        <f t="shared" si="3"/>
        <v>55765.259999999995</v>
      </c>
      <c r="H15" s="65">
        <f t="shared" si="3"/>
        <v>12285.4</v>
      </c>
      <c r="I15" s="65">
        <f t="shared" si="3"/>
        <v>150</v>
      </c>
      <c r="J15" s="65">
        <f t="shared" si="3"/>
        <v>82019.709999999992</v>
      </c>
      <c r="K15" s="65">
        <f t="shared" si="3"/>
        <v>399480.29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32" customFormat="1" x14ac:dyDescent="0.25">
      <c r="A16" s="22"/>
      <c r="B16" s="22"/>
      <c r="C16" s="26"/>
      <c r="D16" s="91"/>
      <c r="E16" s="60"/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22" t="s">
        <v>112</v>
      </c>
      <c r="B17" s="22"/>
      <c r="C17" s="26"/>
      <c r="D17" s="91"/>
      <c r="E17" s="60" t="s">
        <v>173</v>
      </c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26</v>
      </c>
      <c r="B18" s="18" t="s">
        <v>27</v>
      </c>
      <c r="C18" s="27" t="s">
        <v>86</v>
      </c>
      <c r="D18" s="85" t="s">
        <v>178</v>
      </c>
      <c r="E18" s="66">
        <v>60000</v>
      </c>
      <c r="F18" s="67">
        <v>1722</v>
      </c>
      <c r="G18" s="66">
        <v>3486.68</v>
      </c>
      <c r="H18" s="66">
        <v>1824</v>
      </c>
      <c r="I18" s="66">
        <v>25</v>
      </c>
      <c r="J18" s="61">
        <f>SUM(F18:I18)</f>
        <v>7057.68</v>
      </c>
      <c r="K18" s="62">
        <f>E18-J18</f>
        <v>52942.32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188</v>
      </c>
      <c r="B19" s="18" t="s">
        <v>16</v>
      </c>
      <c r="C19" s="27" t="s">
        <v>100</v>
      </c>
      <c r="D19" s="85" t="s">
        <v>178</v>
      </c>
      <c r="E19" s="66">
        <v>125000</v>
      </c>
      <c r="F19" s="67">
        <v>3587.5</v>
      </c>
      <c r="G19" s="66">
        <v>17985.990000000002</v>
      </c>
      <c r="H19" s="66">
        <v>3800</v>
      </c>
      <c r="I19" s="66">
        <v>25</v>
      </c>
      <c r="J19" s="61">
        <v>25398.49</v>
      </c>
      <c r="K19" s="62">
        <v>99601.51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25</v>
      </c>
      <c r="B20" s="18" t="s">
        <v>27</v>
      </c>
      <c r="C20" s="27" t="s">
        <v>86</v>
      </c>
      <c r="D20" s="85" t="s">
        <v>179</v>
      </c>
      <c r="E20" s="62">
        <v>32000</v>
      </c>
      <c r="F20" s="62">
        <v>918.4</v>
      </c>
      <c r="G20" s="62">
        <v>0</v>
      </c>
      <c r="H20" s="62">
        <v>972.8</v>
      </c>
      <c r="I20" s="62">
        <v>1502.72</v>
      </c>
      <c r="J20" s="61">
        <f t="shared" ref="J20" si="4">SUM(F20:I20)</f>
        <v>3393.92</v>
      </c>
      <c r="K20" s="62">
        <f t="shared" ref="K20" si="5">E20-J20</f>
        <v>28606.080000000002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3</v>
      </c>
      <c r="C21" s="58"/>
      <c r="D21" s="92"/>
      <c r="E21" s="65">
        <f t="shared" ref="E21:K21" si="6">SUM(E18:E20)</f>
        <v>217000</v>
      </c>
      <c r="F21" s="65">
        <f t="shared" si="6"/>
        <v>6227.9</v>
      </c>
      <c r="G21" s="65">
        <f t="shared" si="6"/>
        <v>21472.670000000002</v>
      </c>
      <c r="H21" s="65">
        <f t="shared" si="6"/>
        <v>6596.8</v>
      </c>
      <c r="I21" s="65">
        <f t="shared" si="6"/>
        <v>1552.72</v>
      </c>
      <c r="J21" s="65">
        <f t="shared" si="6"/>
        <v>35850.090000000004</v>
      </c>
      <c r="K21" s="65">
        <f t="shared" si="6"/>
        <v>181149.90999999997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135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167</v>
      </c>
      <c r="B24" s="13" t="s">
        <v>136</v>
      </c>
      <c r="C24" s="15" t="s">
        <v>89</v>
      </c>
      <c r="D24" s="84" t="s">
        <v>179</v>
      </c>
      <c r="E24" s="66">
        <v>110000</v>
      </c>
      <c r="F24" s="66">
        <v>3157</v>
      </c>
      <c r="G24" s="68">
        <v>13782.56</v>
      </c>
      <c r="H24" s="66">
        <v>3344</v>
      </c>
      <c r="I24" s="66">
        <v>2725.24</v>
      </c>
      <c r="J24" s="61">
        <f>+F24+G24+H24+I24</f>
        <v>23008.799999999996</v>
      </c>
      <c r="K24" s="62">
        <f>E24-J24</f>
        <v>86991.200000000012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146</v>
      </c>
      <c r="B25" s="35" t="s">
        <v>147</v>
      </c>
      <c r="C25" s="35" t="s">
        <v>89</v>
      </c>
      <c r="D25" s="86" t="s">
        <v>179</v>
      </c>
      <c r="E25" s="69">
        <v>50000</v>
      </c>
      <c r="F25" s="63">
        <v>1435</v>
      </c>
      <c r="G25" s="63">
        <v>1854</v>
      </c>
      <c r="H25" s="63">
        <v>1520</v>
      </c>
      <c r="I25" s="63">
        <v>25</v>
      </c>
      <c r="J25" s="61">
        <f t="shared" ref="J25" si="7">SUM(F25:I25)</f>
        <v>4834</v>
      </c>
      <c r="K25" s="62">
        <f t="shared" ref="K25" si="8"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56" t="s">
        <v>17</v>
      </c>
      <c r="B26" s="57">
        <v>2</v>
      </c>
      <c r="C26" s="58"/>
      <c r="D26" s="92"/>
      <c r="E26" s="65">
        <f t="shared" ref="E26:K26" si="9">SUM(E24:E25)</f>
        <v>160000</v>
      </c>
      <c r="F26" s="65">
        <f>SUM(F24:F25)</f>
        <v>4592</v>
      </c>
      <c r="G26" s="65">
        <f>SUM(G24:G25)</f>
        <v>15636.56</v>
      </c>
      <c r="H26" s="65">
        <f t="shared" si="9"/>
        <v>4864</v>
      </c>
      <c r="I26" s="65">
        <f t="shared" si="9"/>
        <v>2750.24</v>
      </c>
      <c r="J26" s="65">
        <f t="shared" si="9"/>
        <v>27842.799999999996</v>
      </c>
      <c r="K26" s="65">
        <f t="shared" si="9"/>
        <v>132157.20000000001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6"/>
      <c r="E27" s="69"/>
      <c r="F27" s="63"/>
      <c r="G27" s="63"/>
      <c r="H27" s="63"/>
      <c r="I27" s="63"/>
      <c r="J27" s="63"/>
      <c r="K27" s="6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114</v>
      </c>
      <c r="B28" s="22"/>
      <c r="C28" s="26"/>
      <c r="D28" s="91"/>
      <c r="E28" s="60"/>
      <c r="F28" s="60"/>
      <c r="G28" s="60"/>
      <c r="H28" s="60"/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92</v>
      </c>
      <c r="B29" s="24" t="s">
        <v>29</v>
      </c>
      <c r="C29" s="37" t="s">
        <v>89</v>
      </c>
      <c r="D29" s="87" t="s">
        <v>179</v>
      </c>
      <c r="E29" s="64">
        <v>55000</v>
      </c>
      <c r="F29" s="64">
        <v>1578.5</v>
      </c>
      <c r="G29" s="64">
        <v>2559.6799999999998</v>
      </c>
      <c r="H29" s="64">
        <v>1672</v>
      </c>
      <c r="I29" s="64">
        <v>25</v>
      </c>
      <c r="J29" s="61">
        <f t="shared" ref="J29:J31" si="10">SUM(F29:I29)</f>
        <v>5835.18</v>
      </c>
      <c r="K29" s="62">
        <f t="shared" ref="K29:K31" si="11">E29-J29</f>
        <v>49164.82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189</v>
      </c>
      <c r="B30" s="24" t="s">
        <v>16</v>
      </c>
      <c r="C30" s="37" t="s">
        <v>89</v>
      </c>
      <c r="D30" s="87" t="s">
        <v>178</v>
      </c>
      <c r="E30" s="64">
        <v>85000</v>
      </c>
      <c r="F30" s="64">
        <v>2439.5</v>
      </c>
      <c r="G30" s="64">
        <v>8576.99</v>
      </c>
      <c r="H30" s="64">
        <v>2584</v>
      </c>
      <c r="I30" s="64">
        <v>25</v>
      </c>
      <c r="J30" s="61">
        <v>13625.49</v>
      </c>
      <c r="K30" s="62">
        <v>71374.509999999995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73</v>
      </c>
      <c r="B31" s="24" t="s">
        <v>157</v>
      </c>
      <c r="C31" s="37" t="s">
        <v>89</v>
      </c>
      <c r="D31" s="87" t="s">
        <v>178</v>
      </c>
      <c r="E31" s="64">
        <v>36000</v>
      </c>
      <c r="F31" s="64">
        <v>1033.2</v>
      </c>
      <c r="G31" s="64">
        <v>0</v>
      </c>
      <c r="H31" s="64">
        <v>1094.4000000000001</v>
      </c>
      <c r="I31" s="64">
        <v>25</v>
      </c>
      <c r="J31" s="61">
        <f t="shared" si="10"/>
        <v>2152.6000000000004</v>
      </c>
      <c r="K31" s="62">
        <f t="shared" si="11"/>
        <v>33847.4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6" t="s">
        <v>17</v>
      </c>
      <c r="B32" s="57">
        <v>3</v>
      </c>
      <c r="C32" s="58"/>
      <c r="D32" s="92"/>
      <c r="E32" s="65">
        <f t="shared" ref="E32:K32" si="12">SUBTOTAL(9,E29:E31)</f>
        <v>176000</v>
      </c>
      <c r="F32" s="65">
        <f t="shared" si="12"/>
        <v>5051.2</v>
      </c>
      <c r="G32" s="65">
        <f t="shared" si="12"/>
        <v>11136.67</v>
      </c>
      <c r="H32" s="65">
        <f t="shared" si="12"/>
        <v>5350.4</v>
      </c>
      <c r="I32" s="65">
        <f t="shared" si="12"/>
        <v>75</v>
      </c>
      <c r="J32" s="65">
        <f t="shared" si="12"/>
        <v>21613.269999999997</v>
      </c>
      <c r="K32" s="65">
        <f t="shared" si="12"/>
        <v>154386.72999999998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7"/>
      <c r="E33" s="64"/>
      <c r="F33" s="64"/>
      <c r="G33" s="64"/>
      <c r="H33" s="64"/>
      <c r="I33" s="64"/>
      <c r="J33" s="64"/>
      <c r="K33" s="6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137</v>
      </c>
      <c r="B34" s="22"/>
      <c r="C34" s="26"/>
      <c r="D34" s="91"/>
      <c r="E34" s="60"/>
      <c r="F34" s="60"/>
      <c r="G34" s="60"/>
      <c r="H34" s="60"/>
      <c r="I34" s="60"/>
      <c r="J34" s="60"/>
      <c r="K34" s="6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46" t="s">
        <v>22</v>
      </c>
      <c r="B35" s="44" t="s">
        <v>138</v>
      </c>
      <c r="C35" s="45" t="s">
        <v>100</v>
      </c>
      <c r="D35" s="83" t="s">
        <v>178</v>
      </c>
      <c r="E35" s="61">
        <v>26250</v>
      </c>
      <c r="F35" s="61">
        <v>753.38</v>
      </c>
      <c r="G35" s="61">
        <v>0</v>
      </c>
      <c r="H35" s="61">
        <v>798</v>
      </c>
      <c r="I35" s="61">
        <v>2952.95</v>
      </c>
      <c r="J35" s="61">
        <f t="shared" ref="J35:J39" si="13">SUM(F35:I35)</f>
        <v>4504.33</v>
      </c>
      <c r="K35" s="62">
        <f t="shared" ref="K35:K39" si="14">E35-J35</f>
        <v>21745.67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19</v>
      </c>
      <c r="B36" s="44" t="s">
        <v>158</v>
      </c>
      <c r="C36" s="45" t="s">
        <v>100</v>
      </c>
      <c r="D36" s="83" t="s">
        <v>178</v>
      </c>
      <c r="E36" s="61">
        <v>40000</v>
      </c>
      <c r="F36" s="61">
        <v>1148</v>
      </c>
      <c r="G36" s="61">
        <v>442.65</v>
      </c>
      <c r="H36" s="61">
        <v>1216</v>
      </c>
      <c r="I36" s="61">
        <v>280.2</v>
      </c>
      <c r="J36" s="61">
        <f t="shared" ref="J36" si="15">SUM(F36:I36)</f>
        <v>3086.85</v>
      </c>
      <c r="K36" s="62">
        <f t="shared" si="14"/>
        <v>36913.15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148</v>
      </c>
      <c r="B37" s="11" t="s">
        <v>149</v>
      </c>
      <c r="C37" s="9" t="s">
        <v>100</v>
      </c>
      <c r="D37" s="88" t="s">
        <v>178</v>
      </c>
      <c r="E37" s="62">
        <v>41000</v>
      </c>
      <c r="F37" s="62">
        <v>1176.7</v>
      </c>
      <c r="G37" s="62">
        <v>381.27</v>
      </c>
      <c r="H37" s="62">
        <v>1246.4000000000001</v>
      </c>
      <c r="I37" s="62">
        <v>1375.12</v>
      </c>
      <c r="J37" s="61">
        <f t="shared" si="13"/>
        <v>4179.49</v>
      </c>
      <c r="K37" s="62">
        <f t="shared" si="14"/>
        <v>36820.51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190</v>
      </c>
      <c r="B38" s="11" t="s">
        <v>149</v>
      </c>
      <c r="C38" s="9" t="s">
        <v>100</v>
      </c>
      <c r="D38" s="88" t="s">
        <v>178</v>
      </c>
      <c r="E38" s="62">
        <v>41000</v>
      </c>
      <c r="F38" s="62">
        <v>1176.7</v>
      </c>
      <c r="G38" s="62">
        <v>583.79</v>
      </c>
      <c r="H38" s="62">
        <v>1246.4000000000001</v>
      </c>
      <c r="I38" s="62">
        <v>25</v>
      </c>
      <c r="J38" s="61">
        <v>3031.89</v>
      </c>
      <c r="K38" s="62">
        <v>37968.11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181</v>
      </c>
      <c r="B39" s="11" t="s">
        <v>174</v>
      </c>
      <c r="C39" s="9" t="s">
        <v>100</v>
      </c>
      <c r="D39" s="88" t="s">
        <v>179</v>
      </c>
      <c r="E39" s="62">
        <v>37000</v>
      </c>
      <c r="F39" s="62">
        <v>1061.9000000000001</v>
      </c>
      <c r="G39" s="62">
        <v>0</v>
      </c>
      <c r="H39" s="62">
        <v>1124.8</v>
      </c>
      <c r="I39" s="62">
        <v>1375.12</v>
      </c>
      <c r="J39" s="61">
        <f t="shared" si="13"/>
        <v>3561.8199999999997</v>
      </c>
      <c r="K39" s="62">
        <f t="shared" si="14"/>
        <v>33438.18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6" t="s">
        <v>17</v>
      </c>
      <c r="B40" s="57">
        <v>5</v>
      </c>
      <c r="C40" s="58"/>
      <c r="D40" s="92"/>
      <c r="E40" s="65">
        <f t="shared" ref="E40:K40" si="16">SUM(E35:E39)</f>
        <v>185250</v>
      </c>
      <c r="F40" s="65">
        <f t="shared" si="16"/>
        <v>5316.68</v>
      </c>
      <c r="G40" s="65">
        <f t="shared" si="16"/>
        <v>1407.71</v>
      </c>
      <c r="H40" s="65">
        <f t="shared" si="16"/>
        <v>5631.6</v>
      </c>
      <c r="I40" s="65">
        <f t="shared" si="16"/>
        <v>6008.3899999999994</v>
      </c>
      <c r="J40" s="65">
        <f t="shared" si="16"/>
        <v>18364.379999999997</v>
      </c>
      <c r="K40" s="65">
        <f t="shared" si="16"/>
        <v>166885.62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139</v>
      </c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140</v>
      </c>
      <c r="B43" s="11" t="s">
        <v>132</v>
      </c>
      <c r="C43" s="27" t="s">
        <v>86</v>
      </c>
      <c r="D43" s="84" t="s">
        <v>178</v>
      </c>
      <c r="E43" s="66">
        <v>45000</v>
      </c>
      <c r="F43" s="66">
        <v>1291.5</v>
      </c>
      <c r="G43" s="66">
        <v>945.81</v>
      </c>
      <c r="H43" s="66">
        <v>1368</v>
      </c>
      <c r="I43" s="66">
        <v>1375.12</v>
      </c>
      <c r="J43" s="61">
        <f t="shared" ref="J43" si="17">SUM(F43:I43)</f>
        <v>4980.43</v>
      </c>
      <c r="K43" s="62">
        <f t="shared" ref="K43" si="18">E43-J43</f>
        <v>40019.57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6" t="s">
        <v>17</v>
      </c>
      <c r="B44" s="57">
        <v>1</v>
      </c>
      <c r="C44" s="58"/>
      <c r="D44" s="92"/>
      <c r="E44" s="65">
        <f t="shared" ref="E44:K44" si="19">SUBTOTAL(9,E42:E43)</f>
        <v>45000</v>
      </c>
      <c r="F44" s="65">
        <f t="shared" si="19"/>
        <v>1291.5</v>
      </c>
      <c r="G44" s="65">
        <f t="shared" si="19"/>
        <v>945.81</v>
      </c>
      <c r="H44" s="65">
        <f t="shared" si="19"/>
        <v>1368</v>
      </c>
      <c r="I44" s="65">
        <f t="shared" si="19"/>
        <v>1375.12</v>
      </c>
      <c r="J44" s="65">
        <f t="shared" si="19"/>
        <v>4980.43</v>
      </c>
      <c r="K44" s="65">
        <f t="shared" si="19"/>
        <v>40019.57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1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141</v>
      </c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8" t="s">
        <v>18</v>
      </c>
      <c r="B47" s="18" t="s">
        <v>172</v>
      </c>
      <c r="C47" s="109" t="s">
        <v>86</v>
      </c>
      <c r="D47" s="89" t="s">
        <v>178</v>
      </c>
      <c r="E47" s="63">
        <v>145000</v>
      </c>
      <c r="F47" s="63">
        <v>4161.5</v>
      </c>
      <c r="G47" s="63">
        <v>22690.49</v>
      </c>
      <c r="H47" s="63">
        <v>4408</v>
      </c>
      <c r="I47" s="63">
        <v>3685</v>
      </c>
      <c r="J47" s="61">
        <f>+F47+G47+H47+I47</f>
        <v>34944.990000000005</v>
      </c>
      <c r="K47" s="62">
        <f t="shared" ref="K47:K49" si="20">E47-J47</f>
        <v>110055.01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8" t="s">
        <v>191</v>
      </c>
      <c r="B48" s="18" t="s">
        <v>16</v>
      </c>
      <c r="C48" s="109" t="s">
        <v>89</v>
      </c>
      <c r="D48" s="89" t="s">
        <v>178</v>
      </c>
      <c r="E48" s="63">
        <v>145000</v>
      </c>
      <c r="F48" s="63">
        <v>4161.5</v>
      </c>
      <c r="G48" s="63">
        <v>22690.49</v>
      </c>
      <c r="H48" s="63">
        <v>4408</v>
      </c>
      <c r="I48" s="63">
        <v>25</v>
      </c>
      <c r="J48" s="61">
        <v>31284.99</v>
      </c>
      <c r="K48" s="62">
        <v>113715.01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24" t="s">
        <v>97</v>
      </c>
      <c r="B49" s="24" t="s">
        <v>45</v>
      </c>
      <c r="C49" s="37" t="s">
        <v>89</v>
      </c>
      <c r="D49" s="87" t="s">
        <v>179</v>
      </c>
      <c r="E49" s="64">
        <v>67000</v>
      </c>
      <c r="F49" s="64">
        <v>1922.9</v>
      </c>
      <c r="G49" s="64">
        <v>4803.9399999999996</v>
      </c>
      <c r="H49" s="64">
        <v>2036.8</v>
      </c>
      <c r="I49" s="64">
        <v>25</v>
      </c>
      <c r="J49" s="61">
        <f t="shared" ref="J49" si="21">SUM(F49:I49)</f>
        <v>8788.64</v>
      </c>
      <c r="K49" s="62">
        <f t="shared" si="20"/>
        <v>58211.360000000001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7" customFormat="1" x14ac:dyDescent="0.25">
      <c r="A50" s="56" t="s">
        <v>17</v>
      </c>
      <c r="B50" s="57">
        <v>3</v>
      </c>
      <c r="C50" s="58"/>
      <c r="D50" s="92"/>
      <c r="E50" s="65">
        <f t="shared" ref="E50:K50" si="22">SUBTOTAL(9,E47:E49)</f>
        <v>357000</v>
      </c>
      <c r="F50" s="65">
        <f t="shared" si="22"/>
        <v>10245.9</v>
      </c>
      <c r="G50" s="65">
        <f t="shared" si="22"/>
        <v>50184.920000000006</v>
      </c>
      <c r="H50" s="65">
        <f t="shared" si="22"/>
        <v>10852.8</v>
      </c>
      <c r="I50" s="65">
        <f t="shared" si="22"/>
        <v>3735</v>
      </c>
      <c r="J50" s="65">
        <f t="shared" si="22"/>
        <v>75018.62000000001</v>
      </c>
      <c r="K50" s="65">
        <f t="shared" si="22"/>
        <v>281981.38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32" customFormat="1" x14ac:dyDescent="0.25">
      <c r="A51" s="38"/>
      <c r="B51" s="22"/>
      <c r="C51" s="26"/>
      <c r="D51" s="91"/>
      <c r="E51" s="60"/>
      <c r="F51" s="60"/>
      <c r="G51" s="60"/>
      <c r="H51" s="60"/>
      <c r="I51" s="60"/>
      <c r="J51" s="60"/>
      <c r="K51" s="60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38"/>
      <c r="B52" s="22"/>
      <c r="C52" s="26"/>
      <c r="D52" s="91"/>
      <c r="E52" s="60"/>
      <c r="F52" s="60"/>
      <c r="G52" s="60"/>
      <c r="H52" s="60"/>
      <c r="I52" s="60"/>
      <c r="J52" s="60"/>
      <c r="K52" s="6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40" t="s">
        <v>113</v>
      </c>
      <c r="B53" s="22"/>
      <c r="C53" s="26"/>
      <c r="D53" s="91"/>
      <c r="E53" s="60"/>
      <c r="F53" s="60"/>
      <c r="G53" s="60"/>
      <c r="H53" s="60"/>
      <c r="I53" s="60"/>
      <c r="J53" s="60"/>
      <c r="K53" s="6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0" t="s">
        <v>142</v>
      </c>
      <c r="B54" s="13" t="s">
        <v>98</v>
      </c>
      <c r="C54" s="37" t="s">
        <v>89</v>
      </c>
      <c r="D54" s="87" t="s">
        <v>178</v>
      </c>
      <c r="E54" s="64">
        <v>55000</v>
      </c>
      <c r="F54" s="64">
        <v>1578.5</v>
      </c>
      <c r="G54" s="64">
        <v>2559.6799999999998</v>
      </c>
      <c r="H54" s="64">
        <v>1672</v>
      </c>
      <c r="I54" s="64">
        <v>1385</v>
      </c>
      <c r="J54" s="61">
        <f t="shared" ref="J54" si="23">SUM(F54:I54)</f>
        <v>7195.18</v>
      </c>
      <c r="K54" s="62">
        <f t="shared" ref="K54:K60" si="24">E54-J54</f>
        <v>47804.82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1" t="s">
        <v>69</v>
      </c>
      <c r="B55" s="11" t="s">
        <v>53</v>
      </c>
      <c r="C55" s="20" t="s">
        <v>86</v>
      </c>
      <c r="D55" s="87" t="s">
        <v>179</v>
      </c>
      <c r="E55" s="64">
        <v>55000</v>
      </c>
      <c r="F55" s="64">
        <v>1578.5</v>
      </c>
      <c r="G55" s="64">
        <v>2559.6799999999998</v>
      </c>
      <c r="H55" s="64">
        <v>1672</v>
      </c>
      <c r="I55" s="64">
        <v>1667.8</v>
      </c>
      <c r="J55" s="61">
        <f t="shared" ref="J55:J60" si="25">SUM(F55:I55)</f>
        <v>7477.9800000000005</v>
      </c>
      <c r="K55" s="62">
        <f t="shared" si="24"/>
        <v>47522.02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70</v>
      </c>
      <c r="B56" s="18" t="s">
        <v>54</v>
      </c>
      <c r="C56" s="20" t="s">
        <v>152</v>
      </c>
      <c r="D56" s="87" t="s">
        <v>179</v>
      </c>
      <c r="E56" s="64">
        <v>22599.26</v>
      </c>
      <c r="F56" s="64">
        <v>648.6</v>
      </c>
      <c r="G56" s="64">
        <v>0</v>
      </c>
      <c r="H56" s="64">
        <v>687.02</v>
      </c>
      <c r="I56" s="64">
        <v>152.6</v>
      </c>
      <c r="J56" s="61">
        <f t="shared" si="25"/>
        <v>1488.2199999999998</v>
      </c>
      <c r="K56" s="62">
        <f t="shared" si="24"/>
        <v>21111.039999999997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71</v>
      </c>
      <c r="B57" s="18" t="s">
        <v>156</v>
      </c>
      <c r="C57" s="20" t="s">
        <v>89</v>
      </c>
      <c r="D57" s="87" t="s">
        <v>179</v>
      </c>
      <c r="E57" s="64">
        <v>32000</v>
      </c>
      <c r="F57" s="64">
        <v>918.4</v>
      </c>
      <c r="G57" s="64">
        <v>0</v>
      </c>
      <c r="H57" s="64">
        <v>972.8</v>
      </c>
      <c r="I57" s="64">
        <v>25</v>
      </c>
      <c r="J57" s="61">
        <f t="shared" si="25"/>
        <v>1916.1999999999998</v>
      </c>
      <c r="K57" s="62">
        <f t="shared" si="24"/>
        <v>30083.8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72</v>
      </c>
      <c r="B58" s="18" t="s">
        <v>143</v>
      </c>
      <c r="C58" s="20" t="s">
        <v>86</v>
      </c>
      <c r="D58" s="87" t="s">
        <v>179</v>
      </c>
      <c r="E58" s="64">
        <v>55000</v>
      </c>
      <c r="F58" s="64">
        <v>1578.5</v>
      </c>
      <c r="G58" s="64">
        <v>2559.6799999999998</v>
      </c>
      <c r="H58" s="64">
        <v>1672</v>
      </c>
      <c r="I58" s="64">
        <v>668.6</v>
      </c>
      <c r="J58" s="61">
        <f t="shared" si="25"/>
        <v>6478.7800000000007</v>
      </c>
      <c r="K58" s="62">
        <f t="shared" si="24"/>
        <v>48521.22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192</v>
      </c>
      <c r="B59" s="18" t="s">
        <v>16</v>
      </c>
      <c r="C59" s="20" t="s">
        <v>89</v>
      </c>
      <c r="D59" s="87" t="s">
        <v>179</v>
      </c>
      <c r="E59" s="64">
        <v>60000</v>
      </c>
      <c r="F59" s="64">
        <v>1722</v>
      </c>
      <c r="G59" s="64">
        <v>3486.68</v>
      </c>
      <c r="H59" s="64">
        <v>1824</v>
      </c>
      <c r="I59" s="64">
        <v>25</v>
      </c>
      <c r="J59" s="61">
        <f t="shared" si="25"/>
        <v>7057.68</v>
      </c>
      <c r="K59" s="62">
        <f t="shared" si="24"/>
        <v>52942.32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7" customFormat="1" x14ac:dyDescent="0.25">
      <c r="A60" s="12" t="s">
        <v>75</v>
      </c>
      <c r="B60" s="12" t="s">
        <v>171</v>
      </c>
      <c r="C60" s="37" t="s">
        <v>89</v>
      </c>
      <c r="D60" s="87" t="s">
        <v>179</v>
      </c>
      <c r="E60" s="64">
        <v>45000</v>
      </c>
      <c r="F60" s="64">
        <v>1291.5</v>
      </c>
      <c r="G60" s="64">
        <v>945.81</v>
      </c>
      <c r="H60" s="64">
        <v>1368</v>
      </c>
      <c r="I60" s="64">
        <v>1375.12</v>
      </c>
      <c r="J60" s="61">
        <f t="shared" si="25"/>
        <v>4980.43</v>
      </c>
      <c r="K60" s="62">
        <f t="shared" si="24"/>
        <v>40019.57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37" customFormat="1" x14ac:dyDescent="0.25">
      <c r="A61" s="56" t="s">
        <v>17</v>
      </c>
      <c r="B61" s="57">
        <v>7</v>
      </c>
      <c r="C61" s="58"/>
      <c r="D61" s="92"/>
      <c r="E61" s="65">
        <f t="shared" ref="E61:K61" si="26">SUBTOTAL(9,E54:E60)</f>
        <v>324599.26</v>
      </c>
      <c r="F61" s="65">
        <f t="shared" si="26"/>
        <v>9316</v>
      </c>
      <c r="G61" s="65">
        <f t="shared" si="26"/>
        <v>12111.529999999999</v>
      </c>
      <c r="H61" s="65">
        <f t="shared" si="26"/>
        <v>9867.82</v>
      </c>
      <c r="I61" s="65">
        <f t="shared" si="26"/>
        <v>5299.12</v>
      </c>
      <c r="J61" s="65">
        <f t="shared" si="26"/>
        <v>36594.47</v>
      </c>
      <c r="K61" s="65">
        <f t="shared" si="26"/>
        <v>288004.78999999998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32" customFormat="1" x14ac:dyDescent="0.25">
      <c r="A62" s="22"/>
      <c r="B62" s="49"/>
      <c r="C62" s="26" t="s">
        <v>180</v>
      </c>
      <c r="D62" s="91"/>
      <c r="E62" s="60"/>
      <c r="F62" s="60"/>
      <c r="G62" s="60"/>
      <c r="H62" s="60"/>
      <c r="I62" s="60"/>
      <c r="J62" s="60"/>
      <c r="K62" s="60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40" t="s">
        <v>111</v>
      </c>
      <c r="B63" s="22"/>
      <c r="C63" s="26"/>
      <c r="D63" s="91"/>
      <c r="E63" s="60"/>
      <c r="F63" s="60"/>
      <c r="G63" s="60"/>
      <c r="H63" s="60"/>
      <c r="I63" s="60"/>
      <c r="J63" s="60"/>
      <c r="K63" s="6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7" customFormat="1" x14ac:dyDescent="0.25">
      <c r="A64" s="18" t="s">
        <v>96</v>
      </c>
      <c r="B64" s="18" t="s">
        <v>170</v>
      </c>
      <c r="C64" s="20" t="s">
        <v>88</v>
      </c>
      <c r="D64" s="87" t="s">
        <v>179</v>
      </c>
      <c r="E64" s="63">
        <v>54000</v>
      </c>
      <c r="F64" s="63">
        <v>1549.8</v>
      </c>
      <c r="G64" s="69">
        <v>2418.54</v>
      </c>
      <c r="H64" s="63">
        <v>1641.6</v>
      </c>
      <c r="I64" s="63">
        <v>25</v>
      </c>
      <c r="J64" s="61">
        <f t="shared" ref="J64" si="27">SUM(F64:I64)</f>
        <v>5634.9400000000005</v>
      </c>
      <c r="K64" s="62">
        <f t="shared" ref="K64" si="28">E64-J64</f>
        <v>48365.06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7" customFormat="1" x14ac:dyDescent="0.25">
      <c r="A65" s="56" t="s">
        <v>17</v>
      </c>
      <c r="B65" s="57">
        <v>1</v>
      </c>
      <c r="C65" s="58"/>
      <c r="D65" s="92"/>
      <c r="E65" s="65">
        <f t="shared" ref="E65:K65" si="29">SUM(E64:E64)</f>
        <v>54000</v>
      </c>
      <c r="F65" s="65">
        <f t="shared" si="29"/>
        <v>1549.8</v>
      </c>
      <c r="G65" s="65">
        <f t="shared" si="29"/>
        <v>2418.54</v>
      </c>
      <c r="H65" s="65">
        <f t="shared" si="29"/>
        <v>1641.6</v>
      </c>
      <c r="I65" s="65">
        <f t="shared" si="29"/>
        <v>25</v>
      </c>
      <c r="J65" s="65">
        <f t="shared" si="29"/>
        <v>5634.9400000000005</v>
      </c>
      <c r="K65" s="65">
        <f t="shared" si="29"/>
        <v>48365.06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2" customFormat="1" x14ac:dyDescent="0.25">
      <c r="A66" s="38"/>
      <c r="B66" s="22"/>
      <c r="C66" s="26"/>
      <c r="D66" s="91"/>
      <c r="E66" s="60"/>
      <c r="F66" s="60"/>
      <c r="G66" s="60"/>
      <c r="H66" s="60"/>
      <c r="I66" s="60"/>
      <c r="J66" s="60"/>
      <c r="K66" s="6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40" t="s">
        <v>110</v>
      </c>
      <c r="B67" s="22"/>
      <c r="C67" s="26"/>
      <c r="D67" s="91"/>
      <c r="E67" s="60"/>
      <c r="F67" s="60"/>
      <c r="G67" s="60"/>
      <c r="H67" s="60"/>
      <c r="I67" s="60"/>
      <c r="J67" s="60"/>
      <c r="K67" s="6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18" t="s">
        <v>43</v>
      </c>
      <c r="B68" s="18" t="s">
        <v>103</v>
      </c>
      <c r="C68" s="110" t="s">
        <v>88</v>
      </c>
      <c r="D68" s="93" t="s">
        <v>179</v>
      </c>
      <c r="E68" s="66">
        <v>73500</v>
      </c>
      <c r="F68" s="70">
        <v>2109.4499999999998</v>
      </c>
      <c r="G68" s="66">
        <v>6027.11</v>
      </c>
      <c r="H68" s="66">
        <v>2234.4</v>
      </c>
      <c r="I68" s="66">
        <v>280.2</v>
      </c>
      <c r="J68" s="61">
        <f>SUM(F68:I68)</f>
        <v>10651.16</v>
      </c>
      <c r="K68" s="62">
        <f>E68-J68</f>
        <v>62848.84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7" customFormat="1" x14ac:dyDescent="0.25">
      <c r="A69" s="13" t="s">
        <v>80</v>
      </c>
      <c r="B69" s="18" t="s">
        <v>133</v>
      </c>
      <c r="C69" s="15" t="s">
        <v>89</v>
      </c>
      <c r="D69" s="84" t="s">
        <v>179</v>
      </c>
      <c r="E69" s="62">
        <v>35000</v>
      </c>
      <c r="F69" s="62">
        <v>1004.5</v>
      </c>
      <c r="G69" s="62">
        <v>0</v>
      </c>
      <c r="H69" s="62">
        <v>1064</v>
      </c>
      <c r="I69" s="62">
        <v>25</v>
      </c>
      <c r="J69" s="61">
        <f t="shared" ref="J69" si="30">SUM(F69:I69)</f>
        <v>2093.5</v>
      </c>
      <c r="K69" s="62">
        <f t="shared" ref="K69" si="31">E69-J69</f>
        <v>32906.5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32" customFormat="1" x14ac:dyDescent="0.25">
      <c r="A70" s="13" t="s">
        <v>35</v>
      </c>
      <c r="B70" s="13" t="s">
        <v>46</v>
      </c>
      <c r="C70" s="14" t="s">
        <v>89</v>
      </c>
      <c r="D70" s="93" t="s">
        <v>179</v>
      </c>
      <c r="E70" s="66">
        <v>20000</v>
      </c>
      <c r="F70" s="70">
        <v>574</v>
      </c>
      <c r="G70" s="66">
        <v>0</v>
      </c>
      <c r="H70" s="66">
        <v>608</v>
      </c>
      <c r="I70" s="66">
        <v>1375.12</v>
      </c>
      <c r="J70" s="61">
        <f>SUM(F70:I70)</f>
        <v>2557.12</v>
      </c>
      <c r="K70" s="62">
        <f>E70-J70</f>
        <v>17442.88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37</v>
      </c>
      <c r="B71" s="13" t="s">
        <v>47</v>
      </c>
      <c r="C71" s="14" t="s">
        <v>89</v>
      </c>
      <c r="D71" s="93" t="s">
        <v>179</v>
      </c>
      <c r="E71" s="66">
        <v>17600</v>
      </c>
      <c r="F71" s="71">
        <v>505.12</v>
      </c>
      <c r="G71" s="66">
        <v>0</v>
      </c>
      <c r="H71" s="62">
        <v>535.04</v>
      </c>
      <c r="I71" s="66">
        <v>152.6</v>
      </c>
      <c r="J71" s="61">
        <f>SUM(F71:I71)</f>
        <v>1192.7599999999998</v>
      </c>
      <c r="K71" s="62">
        <f>E71-J71</f>
        <v>16407.240000000002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8" t="s">
        <v>38</v>
      </c>
      <c r="B72" s="18" t="s">
        <v>46</v>
      </c>
      <c r="C72" s="110" t="s">
        <v>88</v>
      </c>
      <c r="D72" s="111" t="s">
        <v>179</v>
      </c>
      <c r="E72" s="66">
        <v>20000</v>
      </c>
      <c r="F72" s="70">
        <v>574</v>
      </c>
      <c r="G72" s="66">
        <v>0</v>
      </c>
      <c r="H72" s="66">
        <v>608</v>
      </c>
      <c r="I72" s="66">
        <v>25</v>
      </c>
      <c r="J72" s="61">
        <f t="shared" ref="J72" si="32">SUM(F72:I72)</f>
        <v>1207</v>
      </c>
      <c r="K72" s="62">
        <f t="shared" ref="K72" si="33">E72-J72</f>
        <v>18793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39</v>
      </c>
      <c r="B73" s="13" t="s">
        <v>46</v>
      </c>
      <c r="C73" s="15" t="s">
        <v>89</v>
      </c>
      <c r="D73" s="84" t="s">
        <v>178</v>
      </c>
      <c r="E73" s="66">
        <v>20000</v>
      </c>
      <c r="F73" s="70">
        <v>574</v>
      </c>
      <c r="G73" s="66">
        <v>0</v>
      </c>
      <c r="H73" s="66">
        <v>608</v>
      </c>
      <c r="I73" s="66">
        <v>25</v>
      </c>
      <c r="J73" s="61">
        <f>SUM(F73:I73)</f>
        <v>1207</v>
      </c>
      <c r="K73" s="62">
        <f>E73-J73</f>
        <v>18793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7" customFormat="1" x14ac:dyDescent="0.25">
      <c r="A74" s="13" t="s">
        <v>90</v>
      </c>
      <c r="B74" s="13" t="s">
        <v>46</v>
      </c>
      <c r="C74" s="15" t="s">
        <v>89</v>
      </c>
      <c r="D74" s="84" t="s">
        <v>179</v>
      </c>
      <c r="E74" s="62">
        <v>23000</v>
      </c>
      <c r="F74" s="62">
        <v>660.1</v>
      </c>
      <c r="G74" s="62">
        <v>0</v>
      </c>
      <c r="H74" s="62">
        <v>699.2</v>
      </c>
      <c r="I74" s="62">
        <v>25</v>
      </c>
      <c r="J74" s="61">
        <f t="shared" ref="J74" si="34">SUM(F74:I74)</f>
        <v>1384.3000000000002</v>
      </c>
      <c r="K74" s="62">
        <f t="shared" ref="K74" si="35">E74-J74</f>
        <v>21615.7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7" customFormat="1" x14ac:dyDescent="0.25">
      <c r="A75" s="56" t="s">
        <v>17</v>
      </c>
      <c r="B75" s="57">
        <v>7</v>
      </c>
      <c r="C75" s="58"/>
      <c r="D75" s="92"/>
      <c r="E75" s="65">
        <f t="shared" ref="E75:K75" si="36">SUBTOTAL(9,E68:E74)</f>
        <v>209100</v>
      </c>
      <c r="F75" s="65">
        <f t="shared" si="36"/>
        <v>6001.17</v>
      </c>
      <c r="G75" s="65">
        <f t="shared" si="36"/>
        <v>6027.11</v>
      </c>
      <c r="H75" s="65">
        <f t="shared" si="36"/>
        <v>6356.64</v>
      </c>
      <c r="I75" s="65">
        <f t="shared" si="36"/>
        <v>1907.9199999999998</v>
      </c>
      <c r="J75" s="65">
        <f t="shared" si="36"/>
        <v>20292.839999999997</v>
      </c>
      <c r="K75" s="65">
        <f t="shared" si="36"/>
        <v>188807.16000000003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2" customFormat="1" x14ac:dyDescent="0.25">
      <c r="A76" s="38"/>
      <c r="B76" s="22"/>
      <c r="C76" s="26"/>
      <c r="D76" s="91"/>
      <c r="E76" s="60"/>
      <c r="F76" s="60"/>
      <c r="G76" s="60"/>
      <c r="H76" s="60"/>
      <c r="I76" s="60"/>
      <c r="J76" s="60"/>
      <c r="K76" s="6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40" t="s">
        <v>115</v>
      </c>
      <c r="B77" s="22"/>
      <c r="C77" s="26"/>
      <c r="D77" s="91"/>
      <c r="E77" s="60"/>
      <c r="F77" s="60"/>
      <c r="G77" s="60"/>
      <c r="H77" s="60"/>
      <c r="I77" s="60"/>
      <c r="J77" s="60"/>
      <c r="K77" s="6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42</v>
      </c>
      <c r="B78" s="13" t="s">
        <v>48</v>
      </c>
      <c r="C78" s="15" t="s">
        <v>89</v>
      </c>
      <c r="D78" s="84" t="s">
        <v>178</v>
      </c>
      <c r="E78" s="66">
        <v>17600</v>
      </c>
      <c r="F78" s="66">
        <v>505.12</v>
      </c>
      <c r="G78" s="66">
        <v>0</v>
      </c>
      <c r="H78" s="66">
        <v>535.04</v>
      </c>
      <c r="I78" s="66">
        <v>1375.12</v>
      </c>
      <c r="J78" s="61">
        <f t="shared" ref="J78" si="37">SUM(F78:I78)</f>
        <v>2415.2799999999997</v>
      </c>
      <c r="K78" s="62">
        <f t="shared" ref="K78" si="38">E78-J78</f>
        <v>15184.720000000001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1" t="s">
        <v>24</v>
      </c>
      <c r="B79" s="11" t="s">
        <v>128</v>
      </c>
      <c r="C79" s="25" t="s">
        <v>152</v>
      </c>
      <c r="D79" s="94" t="s">
        <v>178</v>
      </c>
      <c r="E79" s="72">
        <v>24596</v>
      </c>
      <c r="F79" s="72">
        <v>705.91</v>
      </c>
      <c r="G79" s="72">
        <v>0</v>
      </c>
      <c r="H79" s="72">
        <v>747.72</v>
      </c>
      <c r="I79" s="72">
        <v>25</v>
      </c>
      <c r="J79" s="61">
        <f t="shared" ref="J79:J81" si="39">SUM(F79:I79)</f>
        <v>1478.63</v>
      </c>
      <c r="K79" s="62">
        <f t="shared" ref="K79:K81" si="40">E79-J79</f>
        <v>23117.37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44</v>
      </c>
      <c r="B80" s="13" t="s">
        <v>49</v>
      </c>
      <c r="C80" s="16" t="s">
        <v>89</v>
      </c>
      <c r="D80" s="95" t="s">
        <v>178</v>
      </c>
      <c r="E80" s="62">
        <v>22000</v>
      </c>
      <c r="F80" s="62">
        <v>631.4</v>
      </c>
      <c r="G80" s="66">
        <v>0</v>
      </c>
      <c r="H80" s="62">
        <v>668.8</v>
      </c>
      <c r="I80" s="62">
        <v>25</v>
      </c>
      <c r="J80" s="61">
        <f t="shared" si="39"/>
        <v>1325.1999999999998</v>
      </c>
      <c r="K80" s="62">
        <f t="shared" si="40"/>
        <v>20674.8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7" customFormat="1" x14ac:dyDescent="0.25">
      <c r="A81" s="7" t="s">
        <v>20</v>
      </c>
      <c r="B81" s="2" t="s">
        <v>21</v>
      </c>
      <c r="C81" s="37" t="s">
        <v>152</v>
      </c>
      <c r="D81" s="87" t="s">
        <v>179</v>
      </c>
      <c r="E81" s="64">
        <v>10000</v>
      </c>
      <c r="F81" s="64">
        <v>287</v>
      </c>
      <c r="G81" s="64">
        <v>0</v>
      </c>
      <c r="H81" s="64">
        <v>304</v>
      </c>
      <c r="I81" s="64">
        <v>25</v>
      </c>
      <c r="J81" s="61">
        <f t="shared" si="39"/>
        <v>616</v>
      </c>
      <c r="K81" s="62">
        <f t="shared" si="40"/>
        <v>9384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7" customFormat="1" x14ac:dyDescent="0.25">
      <c r="A82" s="56" t="s">
        <v>17</v>
      </c>
      <c r="B82" s="57">
        <v>4</v>
      </c>
      <c r="C82" s="58"/>
      <c r="D82" s="92"/>
      <c r="E82" s="65">
        <f>SUBTOTAL(9,E78:E81)</f>
        <v>74196</v>
      </c>
      <c r="F82" s="65">
        <f t="shared" ref="F82:K82" si="41">SUBTOTAL(9,F78:F81)</f>
        <v>2129.4299999999998</v>
      </c>
      <c r="G82" s="65">
        <f t="shared" si="41"/>
        <v>0</v>
      </c>
      <c r="H82" s="65">
        <f t="shared" si="41"/>
        <v>2255.56</v>
      </c>
      <c r="I82" s="65">
        <f t="shared" si="41"/>
        <v>1450.12</v>
      </c>
      <c r="J82" s="65">
        <f t="shared" si="41"/>
        <v>5835.11</v>
      </c>
      <c r="K82" s="65">
        <f t="shared" si="41"/>
        <v>68360.89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32" customFormat="1" x14ac:dyDescent="0.25">
      <c r="B83" s="22"/>
      <c r="C83" s="26"/>
      <c r="D83" s="91"/>
      <c r="E83" s="60"/>
      <c r="F83" s="60"/>
      <c r="G83" s="60"/>
      <c r="H83" s="60"/>
      <c r="I83" s="60"/>
      <c r="J83" s="60"/>
      <c r="K83" s="6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40" t="s">
        <v>169</v>
      </c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41</v>
      </c>
      <c r="B85" s="13" t="s">
        <v>129</v>
      </c>
      <c r="C85" s="15" t="s">
        <v>89</v>
      </c>
      <c r="D85" s="84" t="s">
        <v>178</v>
      </c>
      <c r="E85" s="66">
        <v>25200</v>
      </c>
      <c r="F85" s="66">
        <v>723.24</v>
      </c>
      <c r="G85" s="66">
        <v>0</v>
      </c>
      <c r="H85" s="66">
        <v>766.08</v>
      </c>
      <c r="I85" s="70">
        <v>25</v>
      </c>
      <c r="J85" s="61">
        <f t="shared" ref="J85" si="42">SUM(F85:I85)</f>
        <v>1514.3200000000002</v>
      </c>
      <c r="K85" s="62">
        <f t="shared" ref="K85" si="43">E85-J85</f>
        <v>23685.68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37" t="s">
        <v>13</v>
      </c>
      <c r="B86" s="24" t="s">
        <v>129</v>
      </c>
      <c r="C86" s="37" t="s">
        <v>89</v>
      </c>
      <c r="D86" s="87" t="s">
        <v>178</v>
      </c>
      <c r="E86" s="64">
        <v>31500</v>
      </c>
      <c r="F86" s="64">
        <v>904.05</v>
      </c>
      <c r="G86" s="64">
        <v>0</v>
      </c>
      <c r="H86" s="64">
        <v>957.6</v>
      </c>
      <c r="I86" s="64">
        <v>25</v>
      </c>
      <c r="J86" s="61">
        <f t="shared" ref="J86:J90" si="44">SUM(F86:I86)</f>
        <v>1886.65</v>
      </c>
      <c r="K86" s="62">
        <f t="shared" ref="K86:K90" si="45">E86-J86</f>
        <v>29613.35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106</v>
      </c>
      <c r="B87" s="13" t="s">
        <v>14</v>
      </c>
      <c r="C87" s="27" t="s">
        <v>89</v>
      </c>
      <c r="D87" s="85" t="s">
        <v>178</v>
      </c>
      <c r="E87" s="62">
        <v>25200</v>
      </c>
      <c r="F87" s="62">
        <v>723.24</v>
      </c>
      <c r="G87" s="64">
        <v>0</v>
      </c>
      <c r="H87" s="62">
        <v>766.08</v>
      </c>
      <c r="I87" s="62">
        <v>25</v>
      </c>
      <c r="J87" s="61">
        <f t="shared" si="44"/>
        <v>1514.3200000000002</v>
      </c>
      <c r="K87" s="62">
        <f t="shared" si="45"/>
        <v>23685.68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107</v>
      </c>
      <c r="B88" s="13" t="s">
        <v>14</v>
      </c>
      <c r="C88" s="27" t="s">
        <v>89</v>
      </c>
      <c r="D88" s="85" t="s">
        <v>178</v>
      </c>
      <c r="E88" s="62">
        <v>25200</v>
      </c>
      <c r="F88" s="62">
        <v>723.24</v>
      </c>
      <c r="G88" s="64">
        <v>0</v>
      </c>
      <c r="H88" s="62">
        <v>766.08</v>
      </c>
      <c r="I88" s="62">
        <v>25</v>
      </c>
      <c r="J88" s="61">
        <f t="shared" si="44"/>
        <v>1514.3200000000002</v>
      </c>
      <c r="K88" s="62">
        <f t="shared" si="45"/>
        <v>23685.68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63</v>
      </c>
      <c r="B89" s="13" t="s">
        <v>14</v>
      </c>
      <c r="C89" s="15" t="s">
        <v>152</v>
      </c>
      <c r="D89" s="84" t="s">
        <v>178</v>
      </c>
      <c r="E89" s="62">
        <v>16445</v>
      </c>
      <c r="F89" s="62">
        <v>471.97</v>
      </c>
      <c r="G89" s="62">
        <v>0</v>
      </c>
      <c r="H89" s="62">
        <v>499.93</v>
      </c>
      <c r="I89" s="62">
        <v>507.8</v>
      </c>
      <c r="J89" s="61">
        <f t="shared" si="44"/>
        <v>1479.7</v>
      </c>
      <c r="K89" s="62">
        <f t="shared" si="45"/>
        <v>14965.3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7" customFormat="1" x14ac:dyDescent="0.25">
      <c r="A90" s="13" t="s">
        <v>64</v>
      </c>
      <c r="B90" s="13" t="s">
        <v>129</v>
      </c>
      <c r="C90" s="15" t="s">
        <v>89</v>
      </c>
      <c r="D90" s="84" t="s">
        <v>178</v>
      </c>
      <c r="E90" s="62">
        <v>25200</v>
      </c>
      <c r="F90" s="62">
        <v>723.24</v>
      </c>
      <c r="G90" s="62">
        <v>0</v>
      </c>
      <c r="H90" s="62">
        <v>766.08</v>
      </c>
      <c r="I90" s="62">
        <v>267.60000000000002</v>
      </c>
      <c r="J90" s="61">
        <f t="shared" si="44"/>
        <v>1756.92</v>
      </c>
      <c r="K90" s="62">
        <f t="shared" si="45"/>
        <v>23443.08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s="32" customFormat="1" x14ac:dyDescent="0.25">
      <c r="A91" s="13" t="s">
        <v>65</v>
      </c>
      <c r="B91" s="13" t="s">
        <v>50</v>
      </c>
      <c r="C91" s="15" t="s">
        <v>89</v>
      </c>
      <c r="D91" s="84" t="s">
        <v>178</v>
      </c>
      <c r="E91" s="62">
        <v>17600</v>
      </c>
      <c r="F91" s="62">
        <v>505.12</v>
      </c>
      <c r="G91" s="62">
        <v>0</v>
      </c>
      <c r="H91" s="62">
        <v>535.04</v>
      </c>
      <c r="I91" s="62">
        <v>152.6</v>
      </c>
      <c r="J91" s="61">
        <f>SUM(F91:I91)</f>
        <v>1192.7599999999998</v>
      </c>
      <c r="K91" s="62">
        <f>E91-J91</f>
        <v>16407.240000000002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57</v>
      </c>
      <c r="B92" s="13" t="s">
        <v>50</v>
      </c>
      <c r="C92" s="15" t="s">
        <v>89</v>
      </c>
      <c r="D92" s="84" t="s">
        <v>179</v>
      </c>
      <c r="E92" s="62">
        <v>17600</v>
      </c>
      <c r="F92" s="62">
        <v>505.12</v>
      </c>
      <c r="G92" s="62">
        <v>0</v>
      </c>
      <c r="H92" s="62">
        <v>535.04</v>
      </c>
      <c r="I92" s="62">
        <v>152.6</v>
      </c>
      <c r="J92" s="61">
        <f t="shared" ref="J92" si="46">SUM(F92:I92)</f>
        <v>1192.7599999999998</v>
      </c>
      <c r="K92" s="62">
        <f t="shared" ref="K92" si="47">E92-J92</f>
        <v>16407.240000000002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58</v>
      </c>
      <c r="B93" s="18" t="s">
        <v>50</v>
      </c>
      <c r="C93" s="15" t="s">
        <v>89</v>
      </c>
      <c r="D93" s="84" t="s">
        <v>179</v>
      </c>
      <c r="E93" s="62">
        <v>17600</v>
      </c>
      <c r="F93" s="62">
        <v>505.12</v>
      </c>
      <c r="G93" s="62">
        <v>0</v>
      </c>
      <c r="H93" s="62">
        <v>535.04</v>
      </c>
      <c r="I93" s="62">
        <v>25</v>
      </c>
      <c r="J93" s="61">
        <f t="shared" ref="J93" si="48">SUM(F93:I93)</f>
        <v>1065.1599999999999</v>
      </c>
      <c r="K93" s="62">
        <f t="shared" ref="K93" si="49">E93-J93</f>
        <v>16534.84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59</v>
      </c>
      <c r="B94" s="13" t="s">
        <v>50</v>
      </c>
      <c r="C94" s="15" t="s">
        <v>89</v>
      </c>
      <c r="D94" s="84" t="s">
        <v>178</v>
      </c>
      <c r="E94" s="62">
        <v>17600</v>
      </c>
      <c r="F94" s="62">
        <v>505.12</v>
      </c>
      <c r="G94" s="62">
        <v>0</v>
      </c>
      <c r="H94" s="62">
        <v>535.04</v>
      </c>
      <c r="I94" s="62">
        <v>25</v>
      </c>
      <c r="J94" s="61">
        <f>SUM(F94:I94)</f>
        <v>1065.1599999999999</v>
      </c>
      <c r="K94" s="62">
        <f>E94-J94</f>
        <v>16534.84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61</v>
      </c>
      <c r="B95" s="13" t="s">
        <v>50</v>
      </c>
      <c r="C95" s="15" t="s">
        <v>152</v>
      </c>
      <c r="D95" s="84" t="s">
        <v>179</v>
      </c>
      <c r="E95" s="62">
        <v>10000</v>
      </c>
      <c r="F95" s="62">
        <v>287</v>
      </c>
      <c r="G95" s="62">
        <v>0</v>
      </c>
      <c r="H95" s="62">
        <v>304</v>
      </c>
      <c r="I95" s="62">
        <v>25</v>
      </c>
      <c r="J95" s="61">
        <f>SUM(F95:I95)</f>
        <v>616</v>
      </c>
      <c r="K95" s="62">
        <f>E95-J95</f>
        <v>9384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62</v>
      </c>
      <c r="B96" s="13" t="s">
        <v>50</v>
      </c>
      <c r="C96" s="15" t="s">
        <v>89</v>
      </c>
      <c r="D96" s="84" t="s">
        <v>179</v>
      </c>
      <c r="E96" s="62">
        <v>17600</v>
      </c>
      <c r="F96" s="62">
        <v>505.12</v>
      </c>
      <c r="G96" s="62">
        <v>0</v>
      </c>
      <c r="H96" s="62">
        <v>535.04</v>
      </c>
      <c r="I96" s="62">
        <v>252.6</v>
      </c>
      <c r="J96" s="61">
        <f>SUM(F96:I96)</f>
        <v>1292.7599999999998</v>
      </c>
      <c r="K96" s="62">
        <f>E96-J96</f>
        <v>16307.24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105</v>
      </c>
      <c r="B97" s="13" t="s">
        <v>91</v>
      </c>
      <c r="C97" s="15" t="s">
        <v>89</v>
      </c>
      <c r="D97" s="84" t="s">
        <v>179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</v>
      </c>
      <c r="J97" s="61">
        <f t="shared" ref="J97" si="50">SUM(F97:I97)</f>
        <v>1065.1599999999999</v>
      </c>
      <c r="K97" s="62">
        <f t="shared" ref="K97" si="51"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66</v>
      </c>
      <c r="B98" s="13" t="s">
        <v>52</v>
      </c>
      <c r="C98" s="15" t="s">
        <v>89</v>
      </c>
      <c r="D98" s="84" t="s">
        <v>178</v>
      </c>
      <c r="E98" s="62">
        <v>22000</v>
      </c>
      <c r="F98" s="62">
        <v>631.4</v>
      </c>
      <c r="G98" s="62">
        <v>0</v>
      </c>
      <c r="H98" s="62">
        <v>668.8</v>
      </c>
      <c r="I98" s="62">
        <v>25</v>
      </c>
      <c r="J98" s="61">
        <f>SUM(F98:I98)</f>
        <v>1325.1999999999998</v>
      </c>
      <c r="K98" s="62">
        <f>E98-J98</f>
        <v>20674.8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60</v>
      </c>
      <c r="B99" s="13" t="s">
        <v>51</v>
      </c>
      <c r="C99" s="15" t="s">
        <v>152</v>
      </c>
      <c r="D99" s="84" t="s">
        <v>178</v>
      </c>
      <c r="E99" s="62">
        <v>10000</v>
      </c>
      <c r="F99" s="62">
        <v>287</v>
      </c>
      <c r="G99" s="62">
        <v>0</v>
      </c>
      <c r="H99" s="62">
        <v>304</v>
      </c>
      <c r="I99" s="62">
        <v>25</v>
      </c>
      <c r="J99" s="61">
        <f>SUM(F99:I99)</f>
        <v>616</v>
      </c>
      <c r="K99" s="62">
        <f>E99-J99</f>
        <v>9384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194</v>
      </c>
      <c r="B100" s="13" t="s">
        <v>14</v>
      </c>
      <c r="C100" s="27" t="s">
        <v>89</v>
      </c>
      <c r="D100" s="84" t="s">
        <v>178</v>
      </c>
      <c r="E100" s="62">
        <v>25000</v>
      </c>
      <c r="F100" s="62">
        <v>717.5</v>
      </c>
      <c r="G100" s="62">
        <v>0</v>
      </c>
      <c r="H100" s="62">
        <v>760</v>
      </c>
      <c r="I100" s="62">
        <v>25</v>
      </c>
      <c r="J100" s="61">
        <f>SUM(F100:I100)</f>
        <v>1502.5</v>
      </c>
      <c r="K100" s="62">
        <f>E100-J100</f>
        <v>23497.5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7" customFormat="1" x14ac:dyDescent="0.25">
      <c r="A101" s="13" t="s">
        <v>154</v>
      </c>
      <c r="B101" s="13" t="s">
        <v>91</v>
      </c>
      <c r="C101" s="15" t="s">
        <v>89</v>
      </c>
      <c r="D101" s="84" t="s">
        <v>178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>SUM(F101:I101)</f>
        <v>1065.1599999999999</v>
      </c>
      <c r="K101" s="62">
        <f>E101-J101</f>
        <v>16534.84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s="37" customFormat="1" x14ac:dyDescent="0.25">
      <c r="A102" s="56" t="s">
        <v>17</v>
      </c>
      <c r="B102" s="57">
        <v>17</v>
      </c>
      <c r="C102" s="58"/>
      <c r="D102" s="92"/>
      <c r="E102" s="65">
        <f t="shared" ref="E102:K102" si="52">SUM(E85:E101)</f>
        <v>338945</v>
      </c>
      <c r="F102" s="65">
        <f t="shared" si="52"/>
        <v>9727.7199999999993</v>
      </c>
      <c r="G102" s="65">
        <f t="shared" si="52"/>
        <v>0</v>
      </c>
      <c r="H102" s="65">
        <f t="shared" si="52"/>
        <v>10303.93</v>
      </c>
      <c r="I102" s="65">
        <f t="shared" si="52"/>
        <v>1633.1999999999998</v>
      </c>
      <c r="J102" s="65">
        <f t="shared" si="52"/>
        <v>21664.85</v>
      </c>
      <c r="K102" s="65">
        <f t="shared" si="52"/>
        <v>317280.14999999997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2" customFormat="1" x14ac:dyDescent="0.25">
      <c r="A103" s="13"/>
      <c r="B103" s="13"/>
      <c r="C103" s="15"/>
      <c r="D103" s="84"/>
      <c r="E103" s="62"/>
      <c r="F103" s="62"/>
      <c r="G103" s="62"/>
      <c r="H103" s="62"/>
      <c r="I103" s="62"/>
      <c r="J103" s="62"/>
      <c r="K103" s="62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40" t="s">
        <v>116</v>
      </c>
      <c r="B104" s="41"/>
      <c r="C104" s="42"/>
      <c r="D104" s="96"/>
      <c r="E104" s="73"/>
      <c r="F104" s="73"/>
      <c r="G104" s="73"/>
      <c r="H104" s="73"/>
      <c r="I104" s="73"/>
      <c r="J104" s="73"/>
      <c r="K104" s="73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40</v>
      </c>
      <c r="B105" s="13" t="s">
        <v>130</v>
      </c>
      <c r="C105" s="15" t="s">
        <v>89</v>
      </c>
      <c r="D105" s="84" t="s">
        <v>178</v>
      </c>
      <c r="E105" s="66">
        <v>24675</v>
      </c>
      <c r="F105" s="66">
        <v>708.17</v>
      </c>
      <c r="G105" s="66">
        <v>0</v>
      </c>
      <c r="H105" s="66">
        <v>750.12</v>
      </c>
      <c r="I105" s="66">
        <v>25</v>
      </c>
      <c r="J105" s="61">
        <f>SUM(F105:I105)</f>
        <v>1483.29</v>
      </c>
      <c r="K105" s="62">
        <f>E105-J105</f>
        <v>23191.71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24" t="s">
        <v>131</v>
      </c>
      <c r="B106" s="37" t="s">
        <v>104</v>
      </c>
      <c r="C106" s="37" t="s">
        <v>89</v>
      </c>
      <c r="D106" s="87" t="s">
        <v>178</v>
      </c>
      <c r="E106" s="64">
        <v>35000</v>
      </c>
      <c r="F106" s="64">
        <v>1004.5</v>
      </c>
      <c r="G106" s="64">
        <v>0</v>
      </c>
      <c r="H106" s="64">
        <v>1064</v>
      </c>
      <c r="I106" s="64">
        <v>1375.12</v>
      </c>
      <c r="J106" s="61">
        <f t="shared" ref="J106" si="53">SUM(F106:I106)</f>
        <v>3443.62</v>
      </c>
      <c r="K106" s="62">
        <f t="shared" ref="K106" si="54">E106-J106</f>
        <v>31556.38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24" t="s">
        <v>183</v>
      </c>
      <c r="B107" s="37" t="s">
        <v>184</v>
      </c>
      <c r="C107" s="37" t="s">
        <v>89</v>
      </c>
      <c r="D107" s="87" t="s">
        <v>179</v>
      </c>
      <c r="E107" s="64">
        <v>35500</v>
      </c>
      <c r="F107" s="64">
        <v>1018.85</v>
      </c>
      <c r="G107" s="64">
        <v>0</v>
      </c>
      <c r="H107" s="64">
        <v>1079.2</v>
      </c>
      <c r="I107" s="64">
        <v>25</v>
      </c>
      <c r="J107" s="61">
        <v>2123.0500000000002</v>
      </c>
      <c r="K107" s="62">
        <f t="shared" ref="K107" si="55">E107-J107</f>
        <v>33376.949999999997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7" customFormat="1" x14ac:dyDescent="0.25">
      <c r="A108" s="56" t="s">
        <v>17</v>
      </c>
      <c r="B108" s="57">
        <v>3</v>
      </c>
      <c r="C108" s="58"/>
      <c r="D108" s="92"/>
      <c r="E108" s="65">
        <f t="shared" ref="E108:K108" si="56">SUBTOTAL(9,E105:E107)</f>
        <v>95175</v>
      </c>
      <c r="F108" s="65">
        <f t="shared" si="56"/>
        <v>2731.52</v>
      </c>
      <c r="G108" s="65">
        <f t="shared" si="56"/>
        <v>0</v>
      </c>
      <c r="H108" s="65">
        <f t="shared" si="56"/>
        <v>2893.3199999999997</v>
      </c>
      <c r="I108" s="65">
        <f t="shared" si="56"/>
        <v>1425.12</v>
      </c>
      <c r="J108" s="65">
        <f t="shared" si="56"/>
        <v>7049.96</v>
      </c>
      <c r="K108" s="65">
        <f t="shared" si="56"/>
        <v>88125.04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13"/>
      <c r="B109" s="13"/>
      <c r="C109" s="15"/>
      <c r="D109" s="84"/>
      <c r="E109" s="62"/>
      <c r="F109" s="62"/>
      <c r="G109" s="62"/>
      <c r="H109" s="62"/>
      <c r="I109" s="62"/>
      <c r="J109" s="62"/>
      <c r="K109" s="6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7" customFormat="1" x14ac:dyDescent="0.25">
      <c r="A110" s="40" t="s">
        <v>117</v>
      </c>
      <c r="B110" s="41"/>
      <c r="C110" s="42"/>
      <c r="D110" s="96"/>
      <c r="E110" s="73"/>
      <c r="F110" s="73"/>
      <c r="G110" s="73"/>
      <c r="H110" s="73"/>
      <c r="I110" s="73"/>
      <c r="J110" s="73"/>
      <c r="K110" s="7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37" customFormat="1" x14ac:dyDescent="0.25">
      <c r="A111" s="56" t="s">
        <v>17</v>
      </c>
      <c r="B111" s="57">
        <v>0</v>
      </c>
      <c r="C111" s="58"/>
      <c r="D111" s="92"/>
      <c r="E111" s="65">
        <f t="shared" ref="E111:K111" si="57">SUBTOTAL(9,E108:E110)</f>
        <v>0</v>
      </c>
      <c r="F111" s="65">
        <f t="shared" si="57"/>
        <v>0</v>
      </c>
      <c r="G111" s="65">
        <f t="shared" si="57"/>
        <v>0</v>
      </c>
      <c r="H111" s="65">
        <f t="shared" si="57"/>
        <v>0</v>
      </c>
      <c r="I111" s="65">
        <f t="shared" si="57"/>
        <v>0</v>
      </c>
      <c r="J111" s="65">
        <f t="shared" si="57"/>
        <v>0</v>
      </c>
      <c r="K111" s="65">
        <f t="shared" si="57"/>
        <v>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2" customFormat="1" x14ac:dyDescent="0.25">
      <c r="A112" s="13"/>
      <c r="B112" s="13"/>
      <c r="C112" s="15"/>
      <c r="D112" s="84"/>
      <c r="E112" s="62"/>
      <c r="F112" s="62"/>
      <c r="G112" s="62"/>
      <c r="H112" s="62"/>
      <c r="I112" s="62"/>
      <c r="J112" s="62"/>
      <c r="K112" s="6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13"/>
      <c r="B113" s="13"/>
      <c r="C113" s="15"/>
      <c r="D113" s="84"/>
      <c r="E113" s="62"/>
      <c r="F113" s="62"/>
      <c r="G113" s="62"/>
      <c r="H113" s="62"/>
      <c r="I113" s="62"/>
      <c r="J113" s="62"/>
      <c r="K113" s="6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43" t="s">
        <v>118</v>
      </c>
      <c r="B114" s="41"/>
      <c r="C114" s="42"/>
      <c r="D114" s="96"/>
      <c r="E114" s="73"/>
      <c r="F114" s="73"/>
      <c r="G114" s="73"/>
      <c r="H114" s="73"/>
      <c r="I114" s="73"/>
      <c r="J114" s="73"/>
      <c r="K114" s="7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10" t="s">
        <v>93</v>
      </c>
      <c r="B115" s="10" t="s">
        <v>144</v>
      </c>
      <c r="C115" s="27" t="s">
        <v>100</v>
      </c>
      <c r="D115" s="85" t="s">
        <v>179</v>
      </c>
      <c r="E115" s="74">
        <v>74000</v>
      </c>
      <c r="F115" s="74">
        <v>2123.8000000000002</v>
      </c>
      <c r="G115" s="74">
        <v>5851.17</v>
      </c>
      <c r="H115" s="74">
        <v>2249.6</v>
      </c>
      <c r="I115" s="74">
        <v>1375.12</v>
      </c>
      <c r="J115" s="61">
        <f t="shared" ref="J115" si="58">SUM(F115:I115)</f>
        <v>11599.689999999999</v>
      </c>
      <c r="K115" s="62">
        <f t="shared" ref="K115" si="59">E115-J115</f>
        <v>62400.31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10" t="s">
        <v>33</v>
      </c>
      <c r="B116" s="10" t="s">
        <v>162</v>
      </c>
      <c r="C116" s="27" t="s">
        <v>86</v>
      </c>
      <c r="D116" s="85" t="s">
        <v>178</v>
      </c>
      <c r="E116" s="74">
        <v>55000</v>
      </c>
      <c r="F116" s="74">
        <v>1578.5</v>
      </c>
      <c r="G116" s="74">
        <v>2559.6799999999998</v>
      </c>
      <c r="H116" s="74">
        <v>1672</v>
      </c>
      <c r="I116" s="74">
        <v>655</v>
      </c>
      <c r="J116" s="61">
        <f t="shared" ref="J116:J118" si="60">SUM(F116:I116)</f>
        <v>6465.18</v>
      </c>
      <c r="K116" s="62">
        <f t="shared" ref="K116:K118" si="61">E116-J116</f>
        <v>48534.82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15" customHeight="1" x14ac:dyDescent="0.25">
      <c r="A117" s="10" t="s">
        <v>32</v>
      </c>
      <c r="B117" s="10" t="s">
        <v>30</v>
      </c>
      <c r="C117" s="48" t="s">
        <v>152</v>
      </c>
      <c r="D117" s="97" t="s">
        <v>179</v>
      </c>
      <c r="E117" s="74">
        <v>24675</v>
      </c>
      <c r="F117" s="74">
        <v>708.17</v>
      </c>
      <c r="G117" s="74">
        <v>0</v>
      </c>
      <c r="H117" s="74">
        <v>750.12</v>
      </c>
      <c r="I117" s="74">
        <v>400.2</v>
      </c>
      <c r="J117" s="61">
        <f t="shared" si="60"/>
        <v>1858.49</v>
      </c>
      <c r="K117" s="62">
        <f t="shared" si="61"/>
        <v>22816.51</v>
      </c>
      <c r="L117" s="37"/>
      <c r="M117" s="37"/>
    </row>
    <row r="118" spans="1:27" s="37" customFormat="1" x14ac:dyDescent="0.25">
      <c r="A118" s="27" t="s">
        <v>31</v>
      </c>
      <c r="B118" s="27" t="s">
        <v>163</v>
      </c>
      <c r="C118" s="109" t="s">
        <v>86</v>
      </c>
      <c r="D118" s="112" t="s">
        <v>178</v>
      </c>
      <c r="E118" s="64">
        <v>43000</v>
      </c>
      <c r="F118" s="64">
        <v>1234.0999999999999</v>
      </c>
      <c r="G118" s="64">
        <v>663.54</v>
      </c>
      <c r="H118" s="64">
        <v>1307.2</v>
      </c>
      <c r="I118" s="64">
        <v>1822.72</v>
      </c>
      <c r="J118" s="61">
        <f t="shared" si="60"/>
        <v>5027.5600000000004</v>
      </c>
      <c r="K118" s="62">
        <f t="shared" si="61"/>
        <v>37972.44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37" customFormat="1" x14ac:dyDescent="0.25">
      <c r="A119" s="56" t="s">
        <v>17</v>
      </c>
      <c r="B119" s="57">
        <v>4</v>
      </c>
      <c r="C119" s="58"/>
      <c r="D119" s="92"/>
      <c r="E119" s="65">
        <f t="shared" ref="E119:K119" si="62">SUM(E115:E118)</f>
        <v>196675</v>
      </c>
      <c r="F119" s="65">
        <f t="shared" si="62"/>
        <v>5644.57</v>
      </c>
      <c r="G119" s="65">
        <f t="shared" si="62"/>
        <v>9074.39</v>
      </c>
      <c r="H119" s="65">
        <f t="shared" si="62"/>
        <v>5978.92</v>
      </c>
      <c r="I119" s="65">
        <f t="shared" si="62"/>
        <v>4253.04</v>
      </c>
      <c r="J119" s="65">
        <f t="shared" si="62"/>
        <v>24950.920000000002</v>
      </c>
      <c r="K119" s="65">
        <f t="shared" si="62"/>
        <v>171724.08000000002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s="32" customFormat="1" x14ac:dyDescent="0.25">
      <c r="A120" s="13"/>
      <c r="B120" s="13"/>
      <c r="C120" s="15"/>
      <c r="D120" s="84"/>
      <c r="E120" s="62"/>
      <c r="F120" s="62"/>
      <c r="G120" s="62"/>
      <c r="H120" s="62"/>
      <c r="I120" s="62"/>
      <c r="J120" s="62"/>
      <c r="K120" s="6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47" t="s">
        <v>145</v>
      </c>
      <c r="B121" s="27"/>
      <c r="C121" s="27"/>
      <c r="D121" s="85"/>
      <c r="E121" s="74"/>
      <c r="F121" s="74"/>
      <c r="G121" s="74"/>
      <c r="H121" s="74"/>
      <c r="I121" s="74"/>
      <c r="J121" s="74"/>
      <c r="K121" s="74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10" t="s">
        <v>23</v>
      </c>
      <c r="B122" s="10" t="s">
        <v>28</v>
      </c>
      <c r="C122" s="27" t="s">
        <v>100</v>
      </c>
      <c r="D122" s="85" t="s">
        <v>178</v>
      </c>
      <c r="E122" s="74">
        <v>45000</v>
      </c>
      <c r="F122" s="74">
        <v>1291.5</v>
      </c>
      <c r="G122" s="74">
        <v>1148.33</v>
      </c>
      <c r="H122" s="74">
        <v>1368</v>
      </c>
      <c r="I122" s="74">
        <v>25</v>
      </c>
      <c r="J122" s="61">
        <f t="shared" ref="J122:J124" si="63">SUM(F122:I122)</f>
        <v>3832.83</v>
      </c>
      <c r="K122" s="62">
        <f t="shared" ref="K122:K124" si="64">E122-J122</f>
        <v>41167.17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10" t="s">
        <v>76</v>
      </c>
      <c r="B123" s="10" t="s">
        <v>164</v>
      </c>
      <c r="C123" s="27" t="s">
        <v>100</v>
      </c>
      <c r="D123" s="85" t="s">
        <v>179</v>
      </c>
      <c r="E123" s="74">
        <v>29400</v>
      </c>
      <c r="F123" s="74">
        <v>843.78</v>
      </c>
      <c r="G123" s="74">
        <v>0</v>
      </c>
      <c r="H123" s="74">
        <v>893.76</v>
      </c>
      <c r="I123" s="74">
        <v>1375.12</v>
      </c>
      <c r="J123" s="61">
        <f t="shared" si="63"/>
        <v>3112.66</v>
      </c>
      <c r="K123" s="62">
        <f t="shared" si="64"/>
        <v>26287.34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7" customFormat="1" x14ac:dyDescent="0.25">
      <c r="A124" s="10" t="s">
        <v>34</v>
      </c>
      <c r="B124" s="10" t="s">
        <v>164</v>
      </c>
      <c r="C124" s="27" t="s">
        <v>100</v>
      </c>
      <c r="D124" s="85" t="s">
        <v>179</v>
      </c>
      <c r="E124" s="74">
        <v>29400</v>
      </c>
      <c r="F124" s="74">
        <v>843.78</v>
      </c>
      <c r="G124" s="74">
        <v>0</v>
      </c>
      <c r="H124" s="74">
        <v>893.76</v>
      </c>
      <c r="I124" s="74">
        <v>152.6</v>
      </c>
      <c r="J124" s="61">
        <f t="shared" si="63"/>
        <v>1890.1399999999999</v>
      </c>
      <c r="K124" s="62">
        <f t="shared" si="64"/>
        <v>27509.86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7" customFormat="1" x14ac:dyDescent="0.25">
      <c r="A125" s="56" t="s">
        <v>17</v>
      </c>
      <c r="B125" s="57">
        <v>3</v>
      </c>
      <c r="C125" s="58"/>
      <c r="D125" s="92"/>
      <c r="E125" s="65">
        <f t="shared" ref="E125:K125" si="65">SUM(E122:E124)</f>
        <v>103800</v>
      </c>
      <c r="F125" s="65">
        <f t="shared" si="65"/>
        <v>2979.0599999999995</v>
      </c>
      <c r="G125" s="65">
        <f t="shared" si="65"/>
        <v>1148.33</v>
      </c>
      <c r="H125" s="65">
        <f t="shared" si="65"/>
        <v>3155.5200000000004</v>
      </c>
      <c r="I125" s="65">
        <f t="shared" si="65"/>
        <v>1552.7199999999998</v>
      </c>
      <c r="J125" s="65">
        <f t="shared" si="65"/>
        <v>8835.6299999999992</v>
      </c>
      <c r="K125" s="65">
        <f t="shared" si="65"/>
        <v>94964.37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20" customFormat="1" ht="17.25" customHeight="1" x14ac:dyDescent="0.25">
      <c r="A126" s="43"/>
      <c r="B126" s="52"/>
      <c r="C126" s="47"/>
      <c r="D126" s="98"/>
      <c r="E126" s="75"/>
      <c r="F126" s="75"/>
      <c r="G126" s="75"/>
      <c r="H126" s="75"/>
      <c r="I126" s="75"/>
      <c r="J126" s="75"/>
      <c r="K126" s="75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s="32" customFormat="1" x14ac:dyDescent="0.25">
      <c r="A127" s="40" t="s">
        <v>119</v>
      </c>
      <c r="B127" s="41"/>
      <c r="C127" s="42"/>
      <c r="D127" s="96"/>
      <c r="E127" s="73"/>
      <c r="F127" s="73"/>
      <c r="G127" s="73"/>
      <c r="H127" s="73"/>
      <c r="I127" s="73"/>
      <c r="J127" s="73"/>
      <c r="K127" s="7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7" customFormat="1" x14ac:dyDescent="0.25">
      <c r="A128" s="2" t="s">
        <v>99</v>
      </c>
      <c r="B128" s="2" t="s">
        <v>195</v>
      </c>
      <c r="C128" s="37" t="s">
        <v>100</v>
      </c>
      <c r="D128" s="87" t="s">
        <v>179</v>
      </c>
      <c r="E128" s="63">
        <v>85000</v>
      </c>
      <c r="F128" s="63">
        <v>2439.5</v>
      </c>
      <c r="G128" s="63">
        <v>7901.93</v>
      </c>
      <c r="H128" s="63">
        <v>2584</v>
      </c>
      <c r="I128" s="63">
        <v>2725.24</v>
      </c>
      <c r="J128" s="61">
        <f t="shared" ref="J128" si="66">SUM(F128:I128)</f>
        <v>15650.67</v>
      </c>
      <c r="K128" s="62">
        <f t="shared" ref="K128" si="67">E128-J128</f>
        <v>69349.33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7" customFormat="1" x14ac:dyDescent="0.25">
      <c r="A129" s="56" t="s">
        <v>17</v>
      </c>
      <c r="B129" s="57"/>
      <c r="C129" s="58"/>
      <c r="D129" s="92"/>
      <c r="E129" s="65">
        <f t="shared" ref="E129:K129" si="68">SUM(E128)</f>
        <v>85000</v>
      </c>
      <c r="F129" s="65">
        <f t="shared" si="68"/>
        <v>2439.5</v>
      </c>
      <c r="G129" s="65">
        <f t="shared" si="68"/>
        <v>7901.93</v>
      </c>
      <c r="H129" s="65">
        <f t="shared" si="68"/>
        <v>2584</v>
      </c>
      <c r="I129" s="65">
        <f t="shared" si="68"/>
        <v>2725.24</v>
      </c>
      <c r="J129" s="65">
        <f t="shared" si="68"/>
        <v>15650.67</v>
      </c>
      <c r="K129" s="65">
        <f t="shared" si="68"/>
        <v>69349.33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2" customFormat="1" x14ac:dyDescent="0.25">
      <c r="A130" s="13"/>
      <c r="B130" s="13"/>
      <c r="C130" s="15"/>
      <c r="D130" s="84"/>
      <c r="E130" s="62"/>
      <c r="F130" s="62"/>
      <c r="G130" s="62"/>
      <c r="H130" s="62"/>
      <c r="I130" s="62"/>
      <c r="J130" s="62"/>
      <c r="K130" s="6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7" customFormat="1" x14ac:dyDescent="0.25">
      <c r="A131" s="40" t="s">
        <v>121</v>
      </c>
      <c r="B131" s="41"/>
      <c r="C131" s="42"/>
      <c r="D131" s="96"/>
      <c r="E131" s="73"/>
      <c r="F131" s="73"/>
      <c r="G131" s="73"/>
      <c r="H131" s="73"/>
      <c r="I131" s="73"/>
      <c r="J131" s="73"/>
      <c r="K131" s="7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35" t="s">
        <v>101</v>
      </c>
      <c r="B132" s="24" t="s">
        <v>102</v>
      </c>
      <c r="C132" s="24" t="s">
        <v>89</v>
      </c>
      <c r="D132" s="89" t="s">
        <v>179</v>
      </c>
      <c r="E132" s="76">
        <v>74000</v>
      </c>
      <c r="F132" s="76">
        <v>2123.8000000000002</v>
      </c>
      <c r="G132" s="76">
        <v>6121.2</v>
      </c>
      <c r="H132" s="76">
        <v>2249.6</v>
      </c>
      <c r="I132" s="76">
        <v>2465</v>
      </c>
      <c r="J132" s="61">
        <f t="shared" ref="J132" si="69">SUM(F132:I132)</f>
        <v>12959.6</v>
      </c>
      <c r="K132" s="62">
        <f t="shared" ref="K132" si="70">E132-J132</f>
        <v>61040.4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56" t="s">
        <v>17</v>
      </c>
      <c r="B133" s="57">
        <v>1</v>
      </c>
      <c r="C133" s="58"/>
      <c r="D133" s="92"/>
      <c r="E133" s="65">
        <f t="shared" ref="E133:K133" si="71">SUBTOTAL(9,E131:E132)</f>
        <v>74000</v>
      </c>
      <c r="F133" s="65">
        <f t="shared" si="71"/>
        <v>2123.8000000000002</v>
      </c>
      <c r="G133" s="65">
        <f t="shared" si="71"/>
        <v>6121.2</v>
      </c>
      <c r="H133" s="65">
        <f t="shared" si="71"/>
        <v>2249.6</v>
      </c>
      <c r="I133" s="65">
        <f t="shared" si="71"/>
        <v>2465</v>
      </c>
      <c r="J133" s="65">
        <f t="shared" si="71"/>
        <v>12959.6</v>
      </c>
      <c r="K133" s="65">
        <f t="shared" si="71"/>
        <v>61040.4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2" customFormat="1" x14ac:dyDescent="0.25">
      <c r="A134" s="13"/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7" customFormat="1" x14ac:dyDescent="0.25">
      <c r="A135" s="40" t="s">
        <v>123</v>
      </c>
      <c r="B135" s="22"/>
      <c r="C135" s="26"/>
      <c r="D135" s="91"/>
      <c r="E135" s="60"/>
      <c r="F135" s="60"/>
      <c r="G135" s="60"/>
      <c r="H135" s="60"/>
      <c r="I135" s="60"/>
      <c r="J135" s="60"/>
      <c r="K135" s="60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0</v>
      </c>
      <c r="C136" s="58"/>
      <c r="D136" s="92"/>
      <c r="E136" s="65">
        <f t="shared" ref="E136:K136" si="72">SUBTOTAL(9,E135:E135)</f>
        <v>0</v>
      </c>
      <c r="F136" s="65">
        <f t="shared" si="72"/>
        <v>0</v>
      </c>
      <c r="G136" s="65">
        <f t="shared" si="72"/>
        <v>0</v>
      </c>
      <c r="H136" s="65">
        <f t="shared" si="72"/>
        <v>0</v>
      </c>
      <c r="I136" s="65">
        <f t="shared" si="72"/>
        <v>0</v>
      </c>
      <c r="J136" s="65">
        <f t="shared" si="72"/>
        <v>0</v>
      </c>
      <c r="K136" s="65">
        <f t="shared" si="72"/>
        <v>0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2" customFormat="1" x14ac:dyDescent="0.25">
      <c r="A138" s="40" t="s">
        <v>122</v>
      </c>
      <c r="B138" s="22"/>
      <c r="C138" s="26"/>
      <c r="D138" s="91"/>
      <c r="E138" s="60"/>
      <c r="F138" s="60"/>
      <c r="G138" s="60"/>
      <c r="H138" s="60"/>
      <c r="I138" s="60"/>
      <c r="J138" s="60"/>
      <c r="K138" s="60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2" customFormat="1" x14ac:dyDescent="0.25">
      <c r="A139" s="46" t="s">
        <v>193</v>
      </c>
      <c r="B139" s="44" t="s">
        <v>16</v>
      </c>
      <c r="C139" s="45" t="s">
        <v>100</v>
      </c>
      <c r="D139" s="83" t="s">
        <v>179</v>
      </c>
      <c r="E139" s="61">
        <v>74000</v>
      </c>
      <c r="F139" s="61">
        <v>2123.8000000000002</v>
      </c>
      <c r="G139" s="61">
        <v>6121.2</v>
      </c>
      <c r="H139" s="61">
        <v>2249.6</v>
      </c>
      <c r="I139" s="61">
        <v>25</v>
      </c>
      <c r="J139" s="61">
        <v>10519.6</v>
      </c>
      <c r="K139" s="61">
        <v>63480.4</v>
      </c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1" spans="1:27" s="37" customFormat="1" x14ac:dyDescent="0.25">
      <c r="A141" s="56" t="s">
        <v>17</v>
      </c>
      <c r="B141" s="57">
        <v>2</v>
      </c>
      <c r="C141" s="58"/>
      <c r="D141" s="92"/>
      <c r="E141" s="65">
        <f t="shared" ref="E141:K141" si="73">SUBTOTAL(9,E138:E140)</f>
        <v>74000</v>
      </c>
      <c r="F141" s="65">
        <f t="shared" si="73"/>
        <v>2123.8000000000002</v>
      </c>
      <c r="G141" s="65">
        <f t="shared" si="73"/>
        <v>6121.2</v>
      </c>
      <c r="H141" s="65">
        <f t="shared" si="73"/>
        <v>2249.6</v>
      </c>
      <c r="I141" s="65">
        <f t="shared" si="73"/>
        <v>25</v>
      </c>
      <c r="J141" s="65">
        <f t="shared" si="73"/>
        <v>10519.6</v>
      </c>
      <c r="K141" s="65">
        <f t="shared" si="73"/>
        <v>63480.4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2" customFormat="1" x14ac:dyDescent="0.25">
      <c r="A142" s="13"/>
      <c r="B142" s="13"/>
      <c r="C142" s="15"/>
      <c r="D142" s="84"/>
      <c r="E142" s="62"/>
      <c r="F142" s="62"/>
      <c r="G142" s="62"/>
      <c r="H142" s="62"/>
      <c r="I142" s="62"/>
      <c r="J142" s="62"/>
      <c r="K142" s="6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7" customFormat="1" x14ac:dyDescent="0.25">
      <c r="A143" s="40" t="s">
        <v>125</v>
      </c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37" customFormat="1" x14ac:dyDescent="0.25">
      <c r="A144" s="13" t="s">
        <v>83</v>
      </c>
      <c r="B144" s="13" t="s">
        <v>94</v>
      </c>
      <c r="C144" s="15" t="s">
        <v>89</v>
      </c>
      <c r="D144" s="84" t="s">
        <v>178</v>
      </c>
      <c r="E144" s="62">
        <v>85000</v>
      </c>
      <c r="F144" s="62">
        <v>2439.5</v>
      </c>
      <c r="G144" s="62">
        <v>8576.99</v>
      </c>
      <c r="H144" s="62">
        <v>2584</v>
      </c>
      <c r="I144" s="62">
        <v>25</v>
      </c>
      <c r="J144" s="61">
        <f t="shared" ref="J144" si="74">SUM(F144:I144)</f>
        <v>13625.49</v>
      </c>
      <c r="K144" s="62">
        <f t="shared" ref="K144" si="75">E144-J144</f>
        <v>71374.509999999995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37" customFormat="1" x14ac:dyDescent="0.25">
      <c r="A145" s="13" t="s">
        <v>150</v>
      </c>
      <c r="B145" s="13" t="s">
        <v>151</v>
      </c>
      <c r="C145" s="15" t="s">
        <v>89</v>
      </c>
      <c r="D145" s="84" t="s">
        <v>179</v>
      </c>
      <c r="E145" s="62">
        <v>50000</v>
      </c>
      <c r="F145" s="62">
        <v>1435</v>
      </c>
      <c r="G145" s="62">
        <v>1854</v>
      </c>
      <c r="H145" s="62">
        <v>1520</v>
      </c>
      <c r="I145" s="62">
        <v>25</v>
      </c>
      <c r="J145" s="61">
        <f t="shared" ref="J145" si="76">SUM(F145:I145)</f>
        <v>4834</v>
      </c>
      <c r="K145" s="62">
        <f t="shared" ref="K145" si="77">E145-J145</f>
        <v>45166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7" customFormat="1" x14ac:dyDescent="0.25">
      <c r="A146" s="56" t="s">
        <v>17</v>
      </c>
      <c r="B146" s="57">
        <v>2</v>
      </c>
      <c r="C146" s="58"/>
      <c r="D146" s="92"/>
      <c r="E146" s="65">
        <f t="shared" ref="E146:K146" si="78">SUM(E144:E145)</f>
        <v>135000</v>
      </c>
      <c r="F146" s="65">
        <f t="shared" si="78"/>
        <v>3874.5</v>
      </c>
      <c r="G146" s="65">
        <f t="shared" si="78"/>
        <v>10430.99</v>
      </c>
      <c r="H146" s="65">
        <f t="shared" si="78"/>
        <v>4104</v>
      </c>
      <c r="I146" s="65">
        <f t="shared" si="78"/>
        <v>50</v>
      </c>
      <c r="J146" s="65">
        <f t="shared" si="78"/>
        <v>18459.489999999998</v>
      </c>
      <c r="K146" s="65">
        <f t="shared" si="78"/>
        <v>116540.51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2" customFormat="1" x14ac:dyDescent="0.25">
      <c r="A148" s="5" t="s">
        <v>120</v>
      </c>
      <c r="B148" s="13"/>
      <c r="C148" s="15"/>
      <c r="D148" s="84"/>
      <c r="E148" s="62"/>
      <c r="F148" s="62"/>
      <c r="G148" s="62"/>
      <c r="H148" s="62"/>
      <c r="I148" s="62"/>
      <c r="J148" s="62"/>
      <c r="K148" s="6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7" customFormat="1" x14ac:dyDescent="0.25">
      <c r="A149" s="18" t="s">
        <v>84</v>
      </c>
      <c r="B149" s="18" t="s">
        <v>159</v>
      </c>
      <c r="C149" s="113" t="s">
        <v>88</v>
      </c>
      <c r="D149" s="88" t="s">
        <v>179</v>
      </c>
      <c r="E149" s="62">
        <v>74000</v>
      </c>
      <c r="F149" s="62">
        <v>2123.8000000000002</v>
      </c>
      <c r="G149" s="62">
        <v>5851.15</v>
      </c>
      <c r="H149" s="62">
        <v>2249.6</v>
      </c>
      <c r="I149" s="62">
        <v>3468.04</v>
      </c>
      <c r="J149" s="61">
        <v>13422.59</v>
      </c>
      <c r="K149" s="62">
        <f t="shared" ref="K149" si="79">E149-J149</f>
        <v>60577.41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7" customFormat="1" x14ac:dyDescent="0.25">
      <c r="A150" s="56" t="s">
        <v>17</v>
      </c>
      <c r="B150" s="57">
        <v>1</v>
      </c>
      <c r="C150" s="58"/>
      <c r="D150" s="92"/>
      <c r="E150" s="65">
        <f>SUBTOTAL(9,E149)</f>
        <v>74000</v>
      </c>
      <c r="F150" s="65">
        <f t="shared" ref="F150" si="80">SUBTOTAL(9,F149)</f>
        <v>2123.8000000000002</v>
      </c>
      <c r="G150" s="65">
        <f t="shared" ref="G150" si="81">SUBTOTAL(9,G149)</f>
        <v>5851.15</v>
      </c>
      <c r="H150" s="65">
        <f t="shared" ref="H150" si="82">SUBTOTAL(9,H149)</f>
        <v>2249.6</v>
      </c>
      <c r="I150" s="65">
        <f t="shared" ref="I150" si="83">SUBTOTAL(9,I149)</f>
        <v>3468.04</v>
      </c>
      <c r="J150" s="65">
        <f t="shared" ref="J150" si="84">SUBTOTAL(9,J149)</f>
        <v>13422.59</v>
      </c>
      <c r="K150" s="65">
        <f t="shared" ref="K150" si="85">SUBTOTAL(9,K149)</f>
        <v>60577.41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2" customFormat="1" x14ac:dyDescent="0.25">
      <c r="A151" s="13"/>
      <c r="B151" s="13"/>
      <c r="C151" s="15"/>
      <c r="D151" s="84"/>
      <c r="E151" s="62"/>
      <c r="F151" s="62"/>
      <c r="G151" s="62"/>
      <c r="H151" s="62"/>
      <c r="I151" s="62"/>
      <c r="J151" s="62"/>
      <c r="K151" s="6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40" t="s">
        <v>124</v>
      </c>
      <c r="B152" s="22"/>
      <c r="C152" s="26"/>
      <c r="D152" s="91"/>
      <c r="E152" s="60"/>
      <c r="F152" s="60"/>
      <c r="G152" s="60"/>
      <c r="H152" s="60"/>
      <c r="I152" s="60"/>
      <c r="J152" s="60"/>
      <c r="K152" s="6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3" t="s">
        <v>82</v>
      </c>
      <c r="B153" s="13" t="s">
        <v>161</v>
      </c>
      <c r="C153" s="15" t="s">
        <v>89</v>
      </c>
      <c r="D153" s="84" t="s">
        <v>179</v>
      </c>
      <c r="E153" s="62">
        <v>62000</v>
      </c>
      <c r="F153" s="62">
        <v>1779.4</v>
      </c>
      <c r="G153" s="62">
        <v>3863.04</v>
      </c>
      <c r="H153" s="62">
        <v>1884.8</v>
      </c>
      <c r="I153" s="62">
        <v>25</v>
      </c>
      <c r="J153" s="61">
        <f>SUM(F153:I153)</f>
        <v>7552.2400000000007</v>
      </c>
      <c r="K153" s="62">
        <f>E153-J153</f>
        <v>54447.76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8" t="s">
        <v>67</v>
      </c>
      <c r="B154" s="18" t="s">
        <v>160</v>
      </c>
      <c r="C154" s="110" t="s">
        <v>87</v>
      </c>
      <c r="D154" s="93" t="s">
        <v>179</v>
      </c>
      <c r="E154" s="77">
        <v>52000</v>
      </c>
      <c r="F154" s="62">
        <v>1492.4</v>
      </c>
      <c r="G154" s="62">
        <v>2136.27</v>
      </c>
      <c r="H154" s="62">
        <v>1580.8</v>
      </c>
      <c r="I154" s="62">
        <v>152.6</v>
      </c>
      <c r="J154" s="61">
        <f>SUM(F154:I154)</f>
        <v>5362.0700000000006</v>
      </c>
      <c r="K154" s="62">
        <f>E154-J154</f>
        <v>46637.93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3" t="s">
        <v>68</v>
      </c>
      <c r="B155" s="13" t="s">
        <v>160</v>
      </c>
      <c r="C155" s="16" t="s">
        <v>89</v>
      </c>
      <c r="D155" s="95" t="s">
        <v>179</v>
      </c>
      <c r="E155" s="77">
        <v>40000</v>
      </c>
      <c r="F155" s="62">
        <v>1148</v>
      </c>
      <c r="G155" s="62">
        <v>442.65</v>
      </c>
      <c r="H155" s="62">
        <v>1216</v>
      </c>
      <c r="I155" s="62">
        <v>25</v>
      </c>
      <c r="J155" s="61">
        <f t="shared" ref="J155" si="86">SUM(F155:I155)</f>
        <v>2831.65</v>
      </c>
      <c r="K155" s="62">
        <f t="shared" ref="K155" si="87">E155-J155</f>
        <v>37168.35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7" customFormat="1" x14ac:dyDescent="0.25">
      <c r="A156" s="13" t="s">
        <v>95</v>
      </c>
      <c r="B156" s="2" t="s">
        <v>130</v>
      </c>
      <c r="C156" s="37" t="s">
        <v>89</v>
      </c>
      <c r="D156" s="87" t="s">
        <v>178</v>
      </c>
      <c r="E156" s="63">
        <v>35000</v>
      </c>
      <c r="F156" s="64">
        <v>1004.5</v>
      </c>
      <c r="G156" s="64">
        <v>0</v>
      </c>
      <c r="H156" s="64">
        <v>1064</v>
      </c>
      <c r="I156" s="64">
        <v>1375.12</v>
      </c>
      <c r="J156" s="61">
        <f t="shared" ref="J156" si="88">SUM(F156:I156)</f>
        <v>3443.62</v>
      </c>
      <c r="K156" s="62">
        <f t="shared" ref="K156" si="89">E156-J156</f>
        <v>31556.38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7" customFormat="1" x14ac:dyDescent="0.25">
      <c r="A157" s="56" t="s">
        <v>17</v>
      </c>
      <c r="B157" s="57">
        <v>4</v>
      </c>
      <c r="C157" s="58"/>
      <c r="D157" s="92"/>
      <c r="E157" s="65">
        <f t="shared" ref="E157:K157" si="90">SUBTOTAL(9,E153:E156)</f>
        <v>189000</v>
      </c>
      <c r="F157" s="65">
        <f t="shared" si="90"/>
        <v>5424.3</v>
      </c>
      <c r="G157" s="65">
        <f t="shared" si="90"/>
        <v>6441.9599999999991</v>
      </c>
      <c r="H157" s="65">
        <f t="shared" si="90"/>
        <v>5745.6</v>
      </c>
      <c r="I157" s="65">
        <f t="shared" si="90"/>
        <v>1577.7199999999998</v>
      </c>
      <c r="J157" s="65">
        <f t="shared" si="90"/>
        <v>19189.580000000002</v>
      </c>
      <c r="K157" s="65">
        <f t="shared" si="90"/>
        <v>169810.42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2" customFormat="1" x14ac:dyDescent="0.25">
      <c r="A158" s="13"/>
      <c r="B158" s="13"/>
      <c r="C158" s="15"/>
      <c r="D158" s="84"/>
      <c r="E158" s="62"/>
      <c r="F158" s="62"/>
      <c r="G158" s="62"/>
      <c r="H158" s="62"/>
      <c r="I158" s="62"/>
      <c r="J158" s="62"/>
      <c r="K158" s="62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7" customFormat="1" x14ac:dyDescent="0.25">
      <c r="A159" s="40" t="s">
        <v>126</v>
      </c>
      <c r="B159" s="22"/>
      <c r="C159" s="26"/>
      <c r="D159" s="91"/>
      <c r="E159" s="60"/>
      <c r="F159" s="60"/>
      <c r="G159" s="60"/>
      <c r="H159" s="60"/>
      <c r="I159" s="60"/>
      <c r="J159" s="60"/>
      <c r="K159" s="6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2" customFormat="1" x14ac:dyDescent="0.25">
      <c r="A160" s="18" t="s">
        <v>79</v>
      </c>
      <c r="B160" s="33" t="s">
        <v>165</v>
      </c>
      <c r="C160" s="34" t="s">
        <v>89</v>
      </c>
      <c r="D160" s="99" t="s">
        <v>178</v>
      </c>
      <c r="E160" s="78">
        <v>25200</v>
      </c>
      <c r="F160" s="78">
        <v>723.24</v>
      </c>
      <c r="G160" s="78">
        <v>0</v>
      </c>
      <c r="H160" s="78">
        <v>766.08</v>
      </c>
      <c r="I160" s="78">
        <v>25</v>
      </c>
      <c r="J160" s="61">
        <f>SUM(F160:I160)</f>
        <v>1514.3200000000002</v>
      </c>
      <c r="K160" s="62">
        <f>E160-J160</f>
        <v>23685.68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s="37" customFormat="1" x14ac:dyDescent="0.25">
      <c r="A161" s="33" t="s">
        <v>81</v>
      </c>
      <c r="B161" s="33" t="s">
        <v>165</v>
      </c>
      <c r="C161" s="36" t="s">
        <v>89</v>
      </c>
      <c r="D161" s="100" t="s">
        <v>178</v>
      </c>
      <c r="E161" s="78">
        <v>43000</v>
      </c>
      <c r="F161" s="78">
        <v>1234.0999999999999</v>
      </c>
      <c r="G161" s="78">
        <v>866.06</v>
      </c>
      <c r="H161" s="78">
        <v>1307.2</v>
      </c>
      <c r="I161" s="78">
        <v>25</v>
      </c>
      <c r="J161" s="61">
        <f t="shared" ref="J161" si="91">SUM(F161:I161)</f>
        <v>3432.3599999999997</v>
      </c>
      <c r="K161" s="62">
        <f t="shared" ref="K161" si="92">E161-J161</f>
        <v>39567.64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6" t="s">
        <v>17</v>
      </c>
      <c r="B162" s="57">
        <v>2</v>
      </c>
      <c r="C162" s="58"/>
      <c r="D162" s="92"/>
      <c r="E162" s="65">
        <f t="shared" ref="E162:K162" si="93">SUBTOTAL(9,E159:E161)</f>
        <v>68200</v>
      </c>
      <c r="F162" s="65">
        <f t="shared" si="93"/>
        <v>1957.34</v>
      </c>
      <c r="G162" s="65">
        <f t="shared" si="93"/>
        <v>866.06</v>
      </c>
      <c r="H162" s="65">
        <f t="shared" si="93"/>
        <v>2073.2800000000002</v>
      </c>
      <c r="I162" s="65">
        <f t="shared" si="93"/>
        <v>50</v>
      </c>
      <c r="J162" s="65">
        <f t="shared" si="93"/>
        <v>4946.68</v>
      </c>
      <c r="K162" s="65">
        <f t="shared" si="93"/>
        <v>63253.32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2" customFormat="1" x14ac:dyDescent="0.25">
      <c r="A163" s="41"/>
      <c r="B163" s="41"/>
      <c r="C163" s="42"/>
      <c r="D163" s="96"/>
      <c r="E163" s="73"/>
      <c r="F163" s="73"/>
      <c r="G163" s="73"/>
      <c r="H163" s="73"/>
      <c r="I163" s="73"/>
      <c r="J163" s="73"/>
      <c r="K163" s="73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2" customFormat="1" x14ac:dyDescent="0.25">
      <c r="A164" s="43" t="s">
        <v>127</v>
      </c>
      <c r="B164" s="41"/>
      <c r="C164" s="42"/>
      <c r="D164" s="96"/>
      <c r="E164" s="73"/>
      <c r="F164" s="73"/>
      <c r="G164" s="73"/>
      <c r="H164" s="73"/>
      <c r="I164" s="73"/>
      <c r="J164" s="73"/>
      <c r="K164" s="7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6" spans="1:27" s="32" customFormat="1" x14ac:dyDescent="0.25">
      <c r="A166" s="33" t="s">
        <v>74</v>
      </c>
      <c r="B166" s="33" t="s">
        <v>55</v>
      </c>
      <c r="C166" s="34" t="s">
        <v>152</v>
      </c>
      <c r="D166" s="99" t="s">
        <v>178</v>
      </c>
      <c r="E166" s="78">
        <v>10000</v>
      </c>
      <c r="F166" s="78">
        <v>287</v>
      </c>
      <c r="G166" s="78">
        <v>0</v>
      </c>
      <c r="H166" s="78">
        <v>304</v>
      </c>
      <c r="I166" s="78">
        <v>1375.12</v>
      </c>
      <c r="J166" s="61">
        <f>SUM(F166:I166)</f>
        <v>1966.12</v>
      </c>
      <c r="K166" s="62">
        <f>E166-J166</f>
        <v>8033.88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s="32" customFormat="1" x14ac:dyDescent="0.25">
      <c r="A167" s="18" t="s">
        <v>78</v>
      </c>
      <c r="B167" s="33" t="s">
        <v>56</v>
      </c>
      <c r="C167" s="34" t="s">
        <v>89</v>
      </c>
      <c r="D167" s="99" t="s">
        <v>178</v>
      </c>
      <c r="E167" s="78">
        <v>25200</v>
      </c>
      <c r="F167" s="78">
        <v>723.24</v>
      </c>
      <c r="G167" s="78">
        <v>0</v>
      </c>
      <c r="H167" s="78">
        <v>766.08</v>
      </c>
      <c r="I167" s="78">
        <v>25</v>
      </c>
      <c r="J167" s="61">
        <f>SUM(F167:I167)</f>
        <v>1514.3200000000002</v>
      </c>
      <c r="K167" s="62">
        <f>E167-J167</f>
        <v>23685.68</v>
      </c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36</v>
      </c>
      <c r="B168" s="13" t="s">
        <v>166</v>
      </c>
      <c r="C168" s="14" t="s">
        <v>89</v>
      </c>
      <c r="D168" s="93" t="s">
        <v>178</v>
      </c>
      <c r="E168" s="66">
        <v>25200</v>
      </c>
      <c r="F168" s="66">
        <v>723.24</v>
      </c>
      <c r="G168" s="66">
        <v>0</v>
      </c>
      <c r="H168" s="66">
        <v>766.08</v>
      </c>
      <c r="I168" s="66">
        <v>25</v>
      </c>
      <c r="J168" s="61">
        <f t="shared" ref="J168:J170" si="94">SUM(F168:I168)</f>
        <v>1514.3200000000002</v>
      </c>
      <c r="K168" s="62">
        <f t="shared" ref="K168:K170" si="95">E168-J168</f>
        <v>23685.68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18" t="s">
        <v>77</v>
      </c>
      <c r="B169" s="33" t="s">
        <v>166</v>
      </c>
      <c r="C169" s="34" t="s">
        <v>89</v>
      </c>
      <c r="D169" s="99" t="s">
        <v>178</v>
      </c>
      <c r="E169" s="78">
        <v>47500</v>
      </c>
      <c r="F169" s="78">
        <v>1363.25</v>
      </c>
      <c r="G169" s="78">
        <v>1501.16</v>
      </c>
      <c r="H169" s="78">
        <v>1444</v>
      </c>
      <c r="I169" s="78">
        <v>25</v>
      </c>
      <c r="J169" s="61">
        <f t="shared" si="94"/>
        <v>4333.41</v>
      </c>
      <c r="K169" s="62">
        <f t="shared" si="95"/>
        <v>43166.59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109</v>
      </c>
      <c r="B170" s="33" t="s">
        <v>166</v>
      </c>
      <c r="C170" s="34" t="s">
        <v>89</v>
      </c>
      <c r="D170" s="99" t="s">
        <v>179</v>
      </c>
      <c r="E170" s="78">
        <v>25200</v>
      </c>
      <c r="F170" s="78">
        <v>723.24</v>
      </c>
      <c r="G170" s="78">
        <v>0</v>
      </c>
      <c r="H170" s="78">
        <v>766.08</v>
      </c>
      <c r="I170" s="78">
        <v>25</v>
      </c>
      <c r="J170" s="61">
        <f t="shared" si="94"/>
        <v>1514.3200000000002</v>
      </c>
      <c r="K170" s="62">
        <f t="shared" si="95"/>
        <v>23685.68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7" customFormat="1" x14ac:dyDescent="0.25">
      <c r="A171" s="56" t="s">
        <v>17</v>
      </c>
      <c r="B171" s="57">
        <v>14</v>
      </c>
      <c r="C171" s="58"/>
      <c r="D171" s="92"/>
      <c r="E171" s="65">
        <f>SUM(E166:E170)</f>
        <v>133100</v>
      </c>
      <c r="F171" s="65">
        <f t="shared" ref="F171:K171" si="96">SUBTOTAL(9,F166:F170)</f>
        <v>3819.9700000000003</v>
      </c>
      <c r="G171" s="65">
        <f t="shared" si="96"/>
        <v>1501.16</v>
      </c>
      <c r="H171" s="65">
        <f t="shared" si="96"/>
        <v>4046.24</v>
      </c>
      <c r="I171" s="65">
        <f t="shared" si="96"/>
        <v>1475.12</v>
      </c>
      <c r="J171" s="65">
        <f t="shared" si="96"/>
        <v>10842.49</v>
      </c>
      <c r="K171" s="65">
        <f t="shared" si="96"/>
        <v>122257.51000000001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2" customFormat="1" x14ac:dyDescent="0.25">
      <c r="A172" s="41"/>
      <c r="B172" s="41"/>
      <c r="C172" s="42"/>
      <c r="D172" s="96"/>
      <c r="E172" s="73"/>
      <c r="F172" s="73"/>
      <c r="G172" s="73"/>
      <c r="H172" s="73"/>
      <c r="I172" s="73"/>
      <c r="J172" s="73"/>
      <c r="K172" s="73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x14ac:dyDescent="0.25">
      <c r="A173" s="53" t="s">
        <v>85</v>
      </c>
      <c r="B173" s="54">
        <v>86</v>
      </c>
      <c r="C173" s="55"/>
      <c r="D173" s="101"/>
      <c r="E173" s="79">
        <f>+E15+E21+E26+E32+E40+E44+E50+E61+E65+E75+E82+E102+E108+E111+E119+E125+E133+E141+E146+E150+E157+E162+E171+E129</f>
        <v>3850540.26</v>
      </c>
      <c r="F173" s="79">
        <f>+F15+F21+F26+F32+F40+F44+F50+F61+F65+F75+F82+F102+F108+F111+F119+F125+F133+F141+F146+F150+F157+F162+F171+F129</f>
        <v>110510.51000000001</v>
      </c>
      <c r="G173" s="79">
        <f>+G15+G21+G26+G32+G40+G44+G50+G61+G65+G75+G111+G119+G125+G133+G141+G146+G150+G157+G162+G171+G129</f>
        <v>232565.14999999997</v>
      </c>
      <c r="H173" s="79">
        <f>+H15+H21+H26+H32+H40+H44+H50+H61+H65+H75+H82+H102+H108+H111+H119+H125+H133+H141+H146+H150+H157+H162+H171+H129</f>
        <v>114704.23000000003</v>
      </c>
      <c r="I173" s="79">
        <f>+I15+I21+I26+I32+I40+I44+I50+I61+I65+I75+I82+I102+I108+I111+I119+I125+I133+I141+I146+I150+I157+I162+I171+I129</f>
        <v>45028.829999999994</v>
      </c>
      <c r="J173" s="79">
        <f>+J15+J21+J26+J32+J40+J44+J50+J61+J65+J75+J82+J102+J108+J111+J119+J125+J133+J141+J146+J150+J157+J162+J171+J129</f>
        <v>502538.72</v>
      </c>
      <c r="K173" s="79">
        <f>+K15+K21+K26+K32+K40+K44+K50+K61+K65+K75+K82+K102+K108+K111+K119+K125+K133+K141+K146+K150+K157+K162+K171+K129</f>
        <v>3348001.54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s="29" customFormat="1" x14ac:dyDescent="0.25">
      <c r="A174" s="3"/>
      <c r="B174" s="3"/>
      <c r="C174" s="8"/>
      <c r="D174" s="102"/>
      <c r="E174" s="63"/>
      <c r="F174" s="63"/>
      <c r="G174" s="63"/>
      <c r="H174" s="63"/>
      <c r="I174" s="63"/>
      <c r="J174" s="63"/>
      <c r="K174" s="63"/>
      <c r="L174" s="19"/>
      <c r="M174" s="1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x14ac:dyDescent="0.35">
      <c r="A175" s="50"/>
      <c r="B175" s="51"/>
      <c r="C175" s="51"/>
      <c r="D175" s="103"/>
      <c r="E175" s="80"/>
      <c r="F175" s="81"/>
      <c r="G175" s="81"/>
      <c r="H175" s="81"/>
      <c r="I175" s="81"/>
      <c r="J175" s="81"/>
      <c r="K175" s="81"/>
      <c r="L175" s="19"/>
      <c r="M175" s="1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s="37" customFormat="1" ht="21" x14ac:dyDescent="0.35">
      <c r="A176" s="50"/>
      <c r="B176" s="51"/>
      <c r="C176" s="51"/>
      <c r="D176" s="103"/>
      <c r="E176" s="80"/>
      <c r="F176" s="81"/>
      <c r="G176" s="81"/>
      <c r="H176" s="81"/>
      <c r="I176" s="81"/>
      <c r="J176" s="81"/>
      <c r="K176" s="81"/>
      <c r="L176" s="19"/>
      <c r="M176" s="1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s="37" customFormat="1" ht="21" x14ac:dyDescent="0.35">
      <c r="A177" s="50"/>
      <c r="B177" s="51"/>
      <c r="C177" s="51"/>
      <c r="D177" s="103"/>
      <c r="E177" s="80"/>
      <c r="F177" s="81"/>
      <c r="G177" s="81"/>
      <c r="H177" s="81"/>
      <c r="I177" s="81"/>
      <c r="J177" s="81"/>
      <c r="K177" s="81"/>
      <c r="L177" s="19"/>
      <c r="M177" s="1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37" customFormat="1" ht="23.25" x14ac:dyDescent="0.35">
      <c r="A178" s="114" t="s">
        <v>196</v>
      </c>
      <c r="B178" s="51"/>
      <c r="C178" s="51"/>
      <c r="D178" s="50"/>
      <c r="E178" s="81"/>
      <c r="F178" s="51"/>
      <c r="G178" s="107"/>
      <c r="H178" s="106"/>
      <c r="I178" s="108"/>
      <c r="J178" s="108"/>
      <c r="K178" s="19"/>
      <c r="L178" s="1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s="37" customFormat="1" ht="23.25" x14ac:dyDescent="0.35">
      <c r="A179" s="115" t="s">
        <v>182</v>
      </c>
      <c r="B179" s="51"/>
      <c r="C179" s="51"/>
      <c r="D179" s="106"/>
      <c r="E179" s="51"/>
      <c r="F179" s="51"/>
      <c r="G179" s="107"/>
      <c r="H179" s="50"/>
      <c r="I179" s="108"/>
      <c r="J179" s="108"/>
      <c r="K179" s="105"/>
      <c r="L179" s="10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7" s="37" customFormat="1" ht="21" hidden="1" x14ac:dyDescent="0.35">
      <c r="A180" s="116" t="s">
        <v>155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7" s="37" customFormat="1" hidden="1" x14ac:dyDescent="0.25">
      <c r="A181" s="3"/>
      <c r="B181" s="3"/>
      <c r="C181" s="8"/>
      <c r="D181" s="19"/>
      <c r="E181" s="19"/>
      <c r="F181" s="19"/>
      <c r="G181" s="19"/>
      <c r="H181" s="19"/>
      <c r="I181" s="19"/>
      <c r="J181" s="1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7" s="37" customFormat="1" hidden="1" x14ac:dyDescent="0.25">
      <c r="A182" s="3"/>
      <c r="B182" s="3"/>
      <c r="C182" s="8"/>
      <c r="D182" s="19"/>
      <c r="E182" s="19"/>
      <c r="F182" s="19"/>
      <c r="G182" s="19"/>
      <c r="H182" s="19"/>
      <c r="I182" s="19"/>
      <c r="J182" s="1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7" s="37" customFormat="1" hidden="1" x14ac:dyDescent="0.25">
      <c r="A183" s="3"/>
      <c r="B183" s="3"/>
      <c r="C183" s="8"/>
      <c r="D183" s="19"/>
      <c r="E183" s="19"/>
      <c r="F183" s="19"/>
      <c r="G183" s="19"/>
      <c r="H183" s="19"/>
      <c r="I183" s="19"/>
      <c r="J183" s="1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7" s="37" customFormat="1" x14ac:dyDescent="0.25">
      <c r="A184" s="3"/>
      <c r="B184" s="3"/>
      <c r="C184" s="8"/>
      <c r="D184" s="19"/>
      <c r="E184" s="19"/>
      <c r="F184" s="19"/>
      <c r="G184" s="19"/>
      <c r="H184" s="19"/>
      <c r="I184" s="19"/>
      <c r="J184" s="1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.75" customHeight="1" x14ac:dyDescent="0.25">
      <c r="A512" s="3"/>
      <c r="B512" s="3"/>
      <c r="C512" s="8"/>
      <c r="D512" s="102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2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2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x14ac:dyDescent="0.25">
      <c r="A515" s="6"/>
      <c r="B515" s="6"/>
      <c r="C515" s="6"/>
      <c r="D515" s="104"/>
      <c r="E515" s="82"/>
      <c r="F515" s="82"/>
      <c r="G515" s="82"/>
      <c r="H515" s="82"/>
      <c r="I515" s="82"/>
      <c r="J515" s="82"/>
      <c r="K515" s="8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" customHeight="1" x14ac:dyDescent="0.25">
      <c r="A975" s="1"/>
      <c r="B975" s="1"/>
      <c r="E975" s="63"/>
      <c r="F975" s="63"/>
      <c r="G975" s="63"/>
      <c r="H975" s="63"/>
      <c r="I975" s="63"/>
      <c r="J975" s="63"/>
      <c r="K975" s="63"/>
    </row>
  </sheetData>
  <sortState ref="A95:J281">
    <sortCondition ref="A95:A281"/>
  </sortState>
  <mergeCells count="16">
    <mergeCell ref="A180:J180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0 J31 J43:K43 J49:K49 J64:K64 J78:K81 J132:K132 J144:K145 K149 J25 J93:K93 J86:K86 J74:K74 J10:J11 K47 J155:K156 J168:K169 J60:J61 J18 J29 J54:J58 J87:K90 J170:K1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2022</vt:lpstr>
      <vt:lpstr>'MAYO 2022'!Área_de_impresión</vt:lpstr>
      <vt:lpstr>'MAYO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2022-06-02T13:06:07Z</cp:lastPrinted>
  <dcterms:created xsi:type="dcterms:W3CDTF">2017-09-28T13:01:36Z</dcterms:created>
  <dcterms:modified xsi:type="dcterms:W3CDTF">2022-06-02T13:06:19Z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