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MAYO\Q - RECURSOS HUMANOS\PERSONAL FIJO\"/>
    </mc:Choice>
  </mc:AlternateContent>
  <bookViews>
    <workbookView xWindow="-120" yWindow="-120" windowWidth="20730" windowHeight="11760"/>
  </bookViews>
  <sheets>
    <sheet name="MAYO 2023" sheetId="1" r:id="rId1"/>
  </sheets>
  <definedNames>
    <definedName name="_xlnm._FilterDatabase" localSheetId="0" hidden="1">'MAYO 2023'!$A$6:$K$15</definedName>
    <definedName name="_xlnm.Print_Area" localSheetId="0">'MAYO 2023'!$A$1:$K$177</definedName>
    <definedName name="_xlnm.Print_Titles" localSheetId="0">'MAYO 2023'!$6:$7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3" i="1" l="1"/>
  <c r="J123" i="1"/>
  <c r="I123" i="1"/>
  <c r="H123" i="1"/>
  <c r="G123" i="1"/>
  <c r="F123" i="1"/>
  <c r="E123" i="1"/>
  <c r="I15" i="1"/>
  <c r="J14" i="1"/>
  <c r="H15" i="1"/>
  <c r="G15" i="1"/>
  <c r="F15" i="1"/>
  <c r="E15" i="1"/>
  <c r="J13" i="1"/>
  <c r="K13" i="1" s="1"/>
  <c r="K14" i="1" l="1"/>
  <c r="B160" i="1"/>
  <c r="I69" i="1"/>
  <c r="H69" i="1"/>
  <c r="G69" i="1"/>
  <c r="F69" i="1"/>
  <c r="E69" i="1"/>
  <c r="J75" i="1" l="1"/>
  <c r="K75" i="1" s="1"/>
  <c r="F24" i="1" l="1"/>
  <c r="G24" i="1"/>
  <c r="H24" i="1"/>
  <c r="I24" i="1"/>
  <c r="E24" i="1"/>
  <c r="F131" i="1" l="1"/>
  <c r="G131" i="1"/>
  <c r="H131" i="1"/>
  <c r="I131" i="1"/>
  <c r="F127" i="1"/>
  <c r="G127" i="1"/>
  <c r="H127" i="1"/>
  <c r="I127" i="1"/>
  <c r="F116" i="1"/>
  <c r="G116" i="1"/>
  <c r="H116" i="1"/>
  <c r="I116" i="1"/>
  <c r="F109" i="1"/>
  <c r="G109" i="1"/>
  <c r="H109" i="1"/>
  <c r="I109" i="1"/>
  <c r="F103" i="1"/>
  <c r="G103" i="1"/>
  <c r="H103" i="1"/>
  <c r="I103" i="1"/>
  <c r="F92" i="1"/>
  <c r="G92" i="1"/>
  <c r="H92" i="1"/>
  <c r="I92" i="1"/>
  <c r="F82" i="1"/>
  <c r="G82" i="1"/>
  <c r="H82" i="1"/>
  <c r="I82" i="1"/>
  <c r="F77" i="1"/>
  <c r="G77" i="1"/>
  <c r="H77" i="1"/>
  <c r="I77" i="1"/>
  <c r="F58" i="1"/>
  <c r="G58" i="1"/>
  <c r="G160" i="1" s="1"/>
  <c r="H58" i="1"/>
  <c r="I58" i="1"/>
  <c r="F54" i="1"/>
  <c r="G54" i="1"/>
  <c r="H54" i="1"/>
  <c r="I54" i="1"/>
  <c r="F44" i="1"/>
  <c r="G44" i="1"/>
  <c r="H44" i="1"/>
  <c r="I44" i="1"/>
  <c r="F40" i="1"/>
  <c r="G40" i="1"/>
  <c r="H40" i="1"/>
  <c r="I40" i="1"/>
  <c r="F36" i="1"/>
  <c r="G36" i="1"/>
  <c r="H36" i="1"/>
  <c r="I36" i="1"/>
  <c r="F29" i="1"/>
  <c r="G29" i="1"/>
  <c r="H29" i="1"/>
  <c r="I29" i="1"/>
  <c r="F20" i="1"/>
  <c r="G20" i="1"/>
  <c r="H20" i="1"/>
  <c r="I20" i="1"/>
  <c r="F158" i="1" l="1"/>
  <c r="G158" i="1"/>
  <c r="H158" i="1"/>
  <c r="I158" i="1"/>
  <c r="E158" i="1"/>
  <c r="F150" i="1"/>
  <c r="G150" i="1"/>
  <c r="H150" i="1"/>
  <c r="I150" i="1"/>
  <c r="E150" i="1"/>
  <c r="F145" i="1"/>
  <c r="G145" i="1"/>
  <c r="H145" i="1"/>
  <c r="I145" i="1"/>
  <c r="E145" i="1"/>
  <c r="F139" i="1"/>
  <c r="G139" i="1"/>
  <c r="H139" i="1"/>
  <c r="I139" i="1"/>
  <c r="J139" i="1"/>
  <c r="E139" i="1"/>
  <c r="F135" i="1"/>
  <c r="G135" i="1"/>
  <c r="H135" i="1"/>
  <c r="I135" i="1"/>
  <c r="E135" i="1"/>
  <c r="E131" i="1"/>
  <c r="E127" i="1"/>
  <c r="E116" i="1"/>
  <c r="E109" i="1"/>
  <c r="E103" i="1"/>
  <c r="E92" i="1"/>
  <c r="E82" i="1"/>
  <c r="E77" i="1"/>
  <c r="E58" i="1"/>
  <c r="E54" i="1"/>
  <c r="E44" i="1"/>
  <c r="E40" i="1"/>
  <c r="E36" i="1"/>
  <c r="E29" i="1"/>
  <c r="H160" i="1" l="1"/>
  <c r="F160" i="1"/>
  <c r="I160" i="1"/>
  <c r="J157" i="1"/>
  <c r="J89" i="1"/>
  <c r="K89" i="1" s="1"/>
  <c r="K157" i="1" l="1"/>
  <c r="J91" i="1"/>
  <c r="K91" i="1" l="1"/>
  <c r="J43" i="1"/>
  <c r="J23" i="1"/>
  <c r="J24" i="1" s="1"/>
  <c r="J90" i="1" l="1"/>
  <c r="K90" i="1" s="1"/>
  <c r="J86" i="1" l="1"/>
  <c r="K86" i="1" s="1"/>
  <c r="J87" i="1"/>
  <c r="K87" i="1" s="1"/>
  <c r="J88" i="1"/>
  <c r="K88" i="1" s="1"/>
  <c r="J95" i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80" i="1"/>
  <c r="J81" i="1"/>
  <c r="K81" i="1" s="1"/>
  <c r="J102" i="1"/>
  <c r="K102" i="1" s="1"/>
  <c r="J106" i="1"/>
  <c r="J107" i="1"/>
  <c r="K107" i="1" s="1"/>
  <c r="K108" i="1"/>
  <c r="J112" i="1"/>
  <c r="J113" i="1"/>
  <c r="K113" i="1" s="1"/>
  <c r="J114" i="1"/>
  <c r="K114" i="1" s="1"/>
  <c r="J115" i="1"/>
  <c r="K115" i="1" s="1"/>
  <c r="J119" i="1"/>
  <c r="J120" i="1"/>
  <c r="K120" i="1" s="1"/>
  <c r="J121" i="1"/>
  <c r="K121" i="1" s="1"/>
  <c r="J52" i="1"/>
  <c r="K52" i="1" s="1"/>
  <c r="J116" i="1" l="1"/>
  <c r="J103" i="1"/>
  <c r="J82" i="1"/>
  <c r="J109" i="1"/>
  <c r="K119" i="1"/>
  <c r="K112" i="1"/>
  <c r="K116" i="1" s="1"/>
  <c r="K106" i="1"/>
  <c r="K109" i="1" s="1"/>
  <c r="K95" i="1"/>
  <c r="K103" i="1" s="1"/>
  <c r="K80" i="1"/>
  <c r="K82" i="1" s="1"/>
  <c r="J53" i="1"/>
  <c r="K53" i="1" s="1"/>
  <c r="J51" i="1"/>
  <c r="K51" i="1" s="1"/>
  <c r="J50" i="1"/>
  <c r="K50" i="1" s="1"/>
  <c r="J49" i="1"/>
  <c r="K49" i="1" s="1"/>
  <c r="J48" i="1"/>
  <c r="K48" i="1" s="1"/>
  <c r="J47" i="1"/>
  <c r="J35" i="1"/>
  <c r="K35" i="1" s="1"/>
  <c r="J34" i="1"/>
  <c r="K34" i="1" s="1"/>
  <c r="J33" i="1"/>
  <c r="K33" i="1" s="1"/>
  <c r="J32" i="1"/>
  <c r="J10" i="1"/>
  <c r="J11" i="1"/>
  <c r="K11" i="1" s="1"/>
  <c r="J12" i="1"/>
  <c r="K12" i="1" s="1"/>
  <c r="J9" i="1"/>
  <c r="J18" i="1"/>
  <c r="K19" i="1"/>
  <c r="K23" i="1"/>
  <c r="J27" i="1"/>
  <c r="J28" i="1"/>
  <c r="K28" i="1" s="1"/>
  <c r="J39" i="1"/>
  <c r="J40" i="1" s="1"/>
  <c r="K43" i="1"/>
  <c r="J44" i="1"/>
  <c r="K10" i="1" l="1"/>
  <c r="J15" i="1"/>
  <c r="K18" i="1"/>
  <c r="K20" i="1" s="1"/>
  <c r="J20" i="1"/>
  <c r="J29" i="1"/>
  <c r="K9" i="1"/>
  <c r="K32" i="1"/>
  <c r="K36" i="1" s="1"/>
  <c r="J36" i="1"/>
  <c r="J54" i="1"/>
  <c r="K44" i="1"/>
  <c r="K27" i="1"/>
  <c r="K29" i="1" s="1"/>
  <c r="K39" i="1"/>
  <c r="K40" i="1" s="1"/>
  <c r="K47" i="1"/>
  <c r="K54" i="1" s="1"/>
  <c r="K24" i="1"/>
  <c r="K15" i="1" l="1"/>
  <c r="J154" i="1"/>
  <c r="K154" i="1" s="1"/>
  <c r="J155" i="1"/>
  <c r="K155" i="1" s="1"/>
  <c r="J153" i="1"/>
  <c r="J148" i="1"/>
  <c r="J156" i="1"/>
  <c r="K156" i="1" s="1"/>
  <c r="J149" i="1"/>
  <c r="K149" i="1" s="1"/>
  <c r="J142" i="1"/>
  <c r="J144" i="1"/>
  <c r="K144" i="1" s="1"/>
  <c r="J143" i="1"/>
  <c r="K143" i="1" s="1"/>
  <c r="K138" i="1"/>
  <c r="K139" i="1" s="1"/>
  <c r="J134" i="1"/>
  <c r="K134" i="1" s="1"/>
  <c r="J126" i="1"/>
  <c r="J127" i="1" s="1"/>
  <c r="J130" i="1"/>
  <c r="J131" i="1" s="1"/>
  <c r="J85" i="1"/>
  <c r="J92" i="1" s="1"/>
  <c r="J73" i="1"/>
  <c r="K73" i="1" s="1"/>
  <c r="J74" i="1"/>
  <c r="K74" i="1" s="1"/>
  <c r="J76" i="1"/>
  <c r="K76" i="1" s="1"/>
  <c r="J72" i="1"/>
  <c r="J61" i="1"/>
  <c r="J62" i="1"/>
  <c r="K62" i="1" s="1"/>
  <c r="J63" i="1"/>
  <c r="K63" i="1" s="1"/>
  <c r="J65" i="1"/>
  <c r="K65" i="1" s="1"/>
  <c r="J66" i="1"/>
  <c r="J64" i="1"/>
  <c r="K64" i="1" s="1"/>
  <c r="J57" i="1"/>
  <c r="J58" i="1" s="1"/>
  <c r="J69" i="1" l="1"/>
  <c r="J77" i="1"/>
  <c r="K148" i="1"/>
  <c r="K150" i="1" s="1"/>
  <c r="J150" i="1"/>
  <c r="K142" i="1"/>
  <c r="K145" i="1" s="1"/>
  <c r="J145" i="1"/>
  <c r="J158" i="1"/>
  <c r="K135" i="1"/>
  <c r="J135" i="1"/>
  <c r="K130" i="1"/>
  <c r="K131" i="1" s="1"/>
  <c r="K61" i="1"/>
  <c r="K57" i="1"/>
  <c r="K58" i="1" s="1"/>
  <c r="K72" i="1"/>
  <c r="K77" i="1" s="1"/>
  <c r="K153" i="1"/>
  <c r="K158" i="1" s="1"/>
  <c r="K85" i="1"/>
  <c r="K92" i="1" s="1"/>
  <c r="K66" i="1"/>
  <c r="K126" i="1"/>
  <c r="K127" i="1" s="1"/>
  <c r="J160" i="1" l="1"/>
  <c r="K69" i="1"/>
  <c r="K160" i="1" s="1"/>
  <c r="E20" i="1"/>
  <c r="E160" i="1" s="1"/>
</calcChain>
</file>

<file path=xl/sharedStrings.xml><?xml version="1.0" encoding="utf-8"?>
<sst xmlns="http://schemas.openxmlformats.org/spreadsheetml/2006/main" count="389" uniqueCount="189">
  <si>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</si>
  <si>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</si>
  <si>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</si>
  <si>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</si>
  <si>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</si>
  <si>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</si>
  <si>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</si>
  <si>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</si>
  <si>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</si>
  <si>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</si>
  <si>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</si>
  <si>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</si>
  <si>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</si>
  <si>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</si>
  <si>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</si>
  <si>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</si>
  <si>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</si>
  <si>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</si>
  <si>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</si>
  <si>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</si>
  <si>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</si>
  <si>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</si>
  <si>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</si>
  <si>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</si>
  <si>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</si>
  <si>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</si>
  <si>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</si>
  <si>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</si>
  <si>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</si>
  <si>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</si>
  <si>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</si>
  <si>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</si>
  <si>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</si>
  <si>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</si>
  <si>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</si>
  <si>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</si>
  <si>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</si>
  <si>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</si>
  <si>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</si>
  <si>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</si>
  <si>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</si>
  <si>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</si>
  <si>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</si>
  <si>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</si>
  <si>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</si>
  <si>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</si>
  <si>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</si>
  <si>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</si>
  <si>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</si>
  <si>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</si>
  <si>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</si>
  <si>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</si>
  <si>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</si>
  <si>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</si>
  <si>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</si>
  <si>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</si>
  <si>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</si>
  <si>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</si>
  <si>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</si>
  <si>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</si>
  <si>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</si>
  <si>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</si>
  <si>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</si>
  <si>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</si>
  <si>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</si>
  <si>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</si>
  <si>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</si>
  <si>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</si>
  <si>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</si>
  <si>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</si>
  <si>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</si>
  <si>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</si>
  <si>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</si>
  <si>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</si>
  <si>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</si>
  <si>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</si>
  <si>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</si>
  <si>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</si>
  <si>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</si>
  <si>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</si>
  <si>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</si>
  <si>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</si>
  <si>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</si>
  <si>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</si>
  <si>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</si>
  <si>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</si>
  <si>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</si>
  <si>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</si>
  <si>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BELGICA SAMILA FERNANDEZ DE LOS SANTOS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</si>
  <si>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</si>
  <si>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</si>
  <si>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</si>
  <si>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</si>
  <si>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</si>
  <si>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</si>
  <si>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</si>
  <si>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</si>
  <si>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</si>
  <si>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</si>
  <si>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</si>
  <si>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</si>
  <si>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</si>
  <si>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</si>
  <si>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</si>
  <si>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</si>
  <si>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</si>
  <si>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</si>
  <si>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</si>
  <si>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</si>
  <si>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</si>
  <si>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</si>
  <si>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</si>
  <si>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</si>
  <si>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</si>
  <si>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</si>
  <si>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</si>
  <si>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</si>
  <si>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</si>
  <si>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</si>
  <si>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</si>
  <si>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</si>
  <si>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</si>
  <si>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</si>
  <si>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</si>
  <si>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</si>
  <si>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</si>
  <si>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</si>
  <si>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</si>
  <si>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</si>
  <si>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</si>
  <si>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</si>
  <si>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ABEL HERNANDEZ DURAN</t>
  </si>
  <si>
    <t>DISEÑADOR GRAFICO</t>
  </si>
  <si>
    <t>GISELL ELIZABETH MATEO NOLASCO</t>
  </si>
  <si>
    <t>ANALISTA DE  ACCESIBILIDAD</t>
  </si>
  <si>
    <t>TRÁMITE DE PENSIÓN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</si>
  <si>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</si>
  <si>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</si>
  <si>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</si>
  <si>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</si>
  <si>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</si>
  <si>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</si>
  <si>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</si>
  <si>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</si>
  <si>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</si>
  <si>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</si>
  <si>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</si>
  <si>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</si>
  <si>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</si>
  <si>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</si>
  <si>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</si>
  <si>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</si>
  <si>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</si>
  <si>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</si>
  <si>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</si>
  <si>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</si>
  <si>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</si>
  <si>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</si>
  <si>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</si>
  <si>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</si>
  <si>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MANUELISA RAMIREZ RODRIGUEZ</t>
  </si>
  <si>
    <t>SECRETARIA</t>
  </si>
  <si>
    <t>MARIA LUISA SUERO MENDIETA</t>
  </si>
  <si>
    <t>DILENIA DE JESUS</t>
  </si>
  <si>
    <t xml:space="preserve"> WILMY ALEXANDRO MONTERO CORSINO</t>
  </si>
  <si>
    <t>ENC. DEPARTAMENTO POLITICAS PUBLICAS</t>
  </si>
  <si>
    <t>ANA REGINA ALCANTARA ORTIZ</t>
  </si>
  <si>
    <t>MENSAJERA INTERNA</t>
  </si>
  <si>
    <t>JOSE LUIS JAQUEZ HERNANDEZ</t>
  </si>
  <si>
    <t>OMAR STERLIN VICIOSO NIN</t>
  </si>
  <si>
    <t>AYUDANTE ALMACEN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</si>
  <si>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</si>
  <si>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</si>
  <si>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</si>
  <si>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</si>
  <si>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</si>
  <si>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</si>
  <si>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ENC. DEPTO.COMPRAS Y CONTRATACIONES</t>
  </si>
  <si>
    <t>CLAUDIA MARIA PIMENTEL MELGEN</t>
  </si>
  <si>
    <t>DIRECTORA  EJECUTIVA</t>
  </si>
  <si>
    <t xml:space="preserve">DEPARTAMENTO DE COMUNICACIONES </t>
  </si>
  <si>
    <t>COORDINADORA DE DESPACHO</t>
  </si>
  <si>
    <t>Encargada de Recursos Humanos</t>
  </si>
  <si>
    <t>Licda. Johanna Pimentel Perozo</t>
  </si>
  <si>
    <t>Mes de Mayo 2023</t>
  </si>
  <si>
    <t>MAYRA ALTAGRACIA IÑIGUEZ MANZUETA</t>
  </si>
  <si>
    <t>SECRETARIA EJECUTIVA</t>
  </si>
  <si>
    <t>DAYSI EMPERATRIZ SANTANA ENCARNACION</t>
  </si>
  <si>
    <t>EDGAR JACKSGUARD 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</si>
</sst>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43" fontId="13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164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68"/>
  <sheetViews>
    <sheetView showGridLines="0" tabSelected="1" zoomScale="82" zoomScaleNormal="82" zoomScaleSheetLayoutView="76" workbookViewId="0">
      <selection activeCell="G59" sqref="G59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155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121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178</v>
      </c>
      <c r="B9" s="45" t="s">
        <v>179</v>
      </c>
      <c r="C9" s="45" t="s">
        <v>91</v>
      </c>
      <c r="D9" s="83" t="s">
        <v>157</v>
      </c>
      <c r="E9" s="64">
        <v>240000</v>
      </c>
      <c r="F9" s="64">
        <v>6888</v>
      </c>
      <c r="G9" s="64">
        <v>45439.519999999997</v>
      </c>
      <c r="H9" s="64">
        <v>5685.41</v>
      </c>
      <c r="I9" s="64">
        <v>25</v>
      </c>
      <c r="J9" s="64">
        <f>SUM(F9:I9)</f>
        <v>58037.929999999993</v>
      </c>
      <c r="K9" s="64">
        <f>E9-J9</f>
        <v>181962.07</v>
      </c>
    </row>
    <row r="10" spans="1:27" s="32" customFormat="1" x14ac:dyDescent="0.25">
      <c r="A10" s="13" t="s">
        <v>15</v>
      </c>
      <c r="B10" s="13" t="s">
        <v>16</v>
      </c>
      <c r="C10" s="15" t="s">
        <v>83</v>
      </c>
      <c r="D10" s="84" t="s">
        <v>156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1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98</v>
      </c>
      <c r="B11" s="44" t="s">
        <v>16</v>
      </c>
      <c r="C11" s="45" t="s">
        <v>91</v>
      </c>
      <c r="D11" s="83" t="s">
        <v>156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162</v>
      </c>
      <c r="B12" s="44" t="s">
        <v>181</v>
      </c>
      <c r="C12" s="45" t="s">
        <v>91</v>
      </c>
      <c r="D12" s="83" t="s">
        <v>157</v>
      </c>
      <c r="E12" s="62">
        <v>60000</v>
      </c>
      <c r="F12" s="62">
        <v>1722</v>
      </c>
      <c r="G12" s="62">
        <v>2855.7</v>
      </c>
      <c r="H12" s="62">
        <v>1824</v>
      </c>
      <c r="I12" s="62">
        <v>3179.9</v>
      </c>
      <c r="J12" s="61">
        <f>SUM(F12:I12)</f>
        <v>9581.6</v>
      </c>
      <c r="K12" s="62">
        <f>E12-J12</f>
        <v>50418.400000000001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185</v>
      </c>
      <c r="B13" s="44" t="s">
        <v>186</v>
      </c>
      <c r="C13" s="45" t="s">
        <v>91</v>
      </c>
      <c r="D13" s="83" t="s">
        <v>157</v>
      </c>
      <c r="E13" s="62">
        <v>50000</v>
      </c>
      <c r="F13" s="62">
        <v>1435</v>
      </c>
      <c r="G13" s="62">
        <v>1854</v>
      </c>
      <c r="H13" s="62">
        <v>1520</v>
      </c>
      <c r="I13" s="62">
        <v>25</v>
      </c>
      <c r="J13" s="61">
        <f>SUM(F13:I13)</f>
        <v>4834</v>
      </c>
      <c r="K13" s="62">
        <f>E13-J13</f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15" customHeight="1" x14ac:dyDescent="0.25">
      <c r="A14" s="45" t="s">
        <v>187</v>
      </c>
      <c r="B14" s="45" t="s">
        <v>181</v>
      </c>
      <c r="C14" s="45" t="s">
        <v>91</v>
      </c>
      <c r="D14" s="87" t="s">
        <v>157</v>
      </c>
      <c r="E14" s="64">
        <v>65000</v>
      </c>
      <c r="F14" s="64">
        <v>1865.5</v>
      </c>
      <c r="G14" s="64">
        <v>4427.58</v>
      </c>
      <c r="H14" s="64">
        <v>1976</v>
      </c>
      <c r="I14" s="64">
        <v>25</v>
      </c>
      <c r="J14" s="64">
        <f>SUM(F14:I14)</f>
        <v>8294.08</v>
      </c>
      <c r="K14" s="64">
        <f>E14-J14</f>
        <v>56705.919999999998</v>
      </c>
    </row>
    <row r="15" spans="1:27" s="37" customFormat="1" x14ac:dyDescent="0.25">
      <c r="A15" s="56" t="s">
        <v>17</v>
      </c>
      <c r="B15" s="57">
        <v>6</v>
      </c>
      <c r="C15" s="58"/>
      <c r="D15" s="92"/>
      <c r="E15" s="65">
        <f>SUM(E9:E14)</f>
        <v>519000</v>
      </c>
      <c r="F15" s="65">
        <f>SUM(F9:F14)</f>
        <v>14895.3</v>
      </c>
      <c r="G15" s="65">
        <f>SUM(G9:G14)</f>
        <v>60697.999999999993</v>
      </c>
      <c r="H15" s="65">
        <f>SUM(H9:H14)</f>
        <v>14167.01</v>
      </c>
      <c r="I15" s="65">
        <f>SUM(I9:I14)</f>
        <v>3304.9</v>
      </c>
      <c r="J15" s="65">
        <f>SUM(J9:J14)</f>
        <v>93065.21</v>
      </c>
      <c r="K15" s="65">
        <f>SUM(K9:K14)</f>
        <v>425934.79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32" customFormat="1" x14ac:dyDescent="0.25">
      <c r="A16" s="22"/>
      <c r="B16" s="22"/>
      <c r="C16" s="26"/>
      <c r="D16" s="91"/>
      <c r="E16" s="60"/>
      <c r="F16" s="60"/>
      <c r="G16" s="60"/>
      <c r="H16" s="60"/>
      <c r="I16" s="60"/>
      <c r="J16" s="60"/>
      <c r="K16" s="6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22" t="s">
        <v>102</v>
      </c>
      <c r="B17" s="22"/>
      <c r="C17" s="26"/>
      <c r="D17" s="91"/>
      <c r="E17" s="60" t="s">
        <v>153</v>
      </c>
      <c r="F17" s="60"/>
      <c r="G17" s="60"/>
      <c r="H17" s="60"/>
      <c r="I17" s="60"/>
      <c r="J17" s="60"/>
      <c r="K17" s="6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18" t="s">
        <v>26</v>
      </c>
      <c r="B18" s="18" t="s">
        <v>27</v>
      </c>
      <c r="C18" s="27" t="s">
        <v>80</v>
      </c>
      <c r="D18" s="85" t="s">
        <v>156</v>
      </c>
      <c r="E18" s="66">
        <v>60000</v>
      </c>
      <c r="F18" s="67">
        <v>1722</v>
      </c>
      <c r="G18" s="66">
        <v>3486.68</v>
      </c>
      <c r="H18" s="66">
        <v>1824</v>
      </c>
      <c r="I18" s="66">
        <v>25</v>
      </c>
      <c r="J18" s="61">
        <f>SUM(F18:I18)</f>
        <v>7057.68</v>
      </c>
      <c r="K18" s="62">
        <f>E18-J18</f>
        <v>52942.32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25</v>
      </c>
      <c r="B19" s="18" t="s">
        <v>27</v>
      </c>
      <c r="C19" s="27" t="s">
        <v>80</v>
      </c>
      <c r="D19" s="85" t="s">
        <v>157</v>
      </c>
      <c r="E19" s="62">
        <v>32000</v>
      </c>
      <c r="F19" s="62">
        <v>918.4</v>
      </c>
      <c r="G19" s="62">
        <v>0</v>
      </c>
      <c r="H19" s="62">
        <v>972.8</v>
      </c>
      <c r="I19" s="62">
        <v>1730.05</v>
      </c>
      <c r="J19" s="61">
        <v>3621.25</v>
      </c>
      <c r="K19" s="62">
        <f t="shared" ref="K19" si="2">E19-J19</f>
        <v>28378.75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7" customFormat="1" x14ac:dyDescent="0.25">
      <c r="A20" s="56" t="s">
        <v>17</v>
      </c>
      <c r="B20" s="57">
        <v>2</v>
      </c>
      <c r="C20" s="58"/>
      <c r="D20" s="92"/>
      <c r="E20" s="65">
        <f t="shared" ref="E20:K20" si="3">SUM(E18:E19)</f>
        <v>92000</v>
      </c>
      <c r="F20" s="65">
        <f t="shared" si="3"/>
        <v>2640.4</v>
      </c>
      <c r="G20" s="65">
        <f t="shared" si="3"/>
        <v>3486.68</v>
      </c>
      <c r="H20" s="65">
        <f t="shared" si="3"/>
        <v>2796.8</v>
      </c>
      <c r="I20" s="65">
        <f t="shared" si="3"/>
        <v>1755.05</v>
      </c>
      <c r="J20" s="65">
        <f t="shared" si="3"/>
        <v>10678.93</v>
      </c>
      <c r="K20" s="65">
        <f t="shared" si="3"/>
        <v>81321.070000000007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32" customFormat="1" x14ac:dyDescent="0.25">
      <c r="A21" s="13"/>
      <c r="B21" s="13"/>
      <c r="C21" s="14"/>
      <c r="D21" s="93"/>
      <c r="E21" s="66"/>
      <c r="F21" s="66"/>
      <c r="G21" s="66"/>
      <c r="H21" s="66"/>
      <c r="I21" s="66"/>
      <c r="J21" s="66"/>
      <c r="K21" s="66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5" t="s">
        <v>122</v>
      </c>
      <c r="B22" s="13"/>
      <c r="C22" s="14"/>
      <c r="D22" s="93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13" t="s">
        <v>149</v>
      </c>
      <c r="B23" s="13" t="s">
        <v>123</v>
      </c>
      <c r="C23" s="15" t="s">
        <v>83</v>
      </c>
      <c r="D23" s="84" t="s">
        <v>157</v>
      </c>
      <c r="E23" s="66">
        <v>110000</v>
      </c>
      <c r="F23" s="66">
        <v>3157</v>
      </c>
      <c r="G23" s="68">
        <v>13668.89</v>
      </c>
      <c r="H23" s="66">
        <v>3344</v>
      </c>
      <c r="I23" s="66">
        <v>3179.9</v>
      </c>
      <c r="J23" s="61">
        <f>+F23+G23+H23+I23</f>
        <v>23349.79</v>
      </c>
      <c r="K23" s="62">
        <f>E23-J23</f>
        <v>86650.209999999992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7" customFormat="1" x14ac:dyDescent="0.25">
      <c r="A24" s="56" t="s">
        <v>17</v>
      </c>
      <c r="B24" s="57">
        <v>1</v>
      </c>
      <c r="C24" s="58"/>
      <c r="D24" s="92"/>
      <c r="E24" s="65">
        <f t="shared" ref="E24:K24" si="4">SUM(E23:E23)</f>
        <v>110000</v>
      </c>
      <c r="F24" s="65">
        <f t="shared" si="4"/>
        <v>3157</v>
      </c>
      <c r="G24" s="65">
        <f t="shared" si="4"/>
        <v>13668.89</v>
      </c>
      <c r="H24" s="65">
        <f t="shared" si="4"/>
        <v>3344</v>
      </c>
      <c r="I24" s="65">
        <f t="shared" si="4"/>
        <v>3179.9</v>
      </c>
      <c r="J24" s="65">
        <f t="shared" si="4"/>
        <v>23349.79</v>
      </c>
      <c r="K24" s="65">
        <f t="shared" si="4"/>
        <v>86650.209999999992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s="32" customFormat="1" x14ac:dyDescent="0.25">
      <c r="A25" s="35"/>
      <c r="B25" s="35"/>
      <c r="C25" s="35"/>
      <c r="D25" s="86"/>
      <c r="E25" s="69"/>
      <c r="F25" s="63"/>
      <c r="G25" s="63"/>
      <c r="H25" s="63"/>
      <c r="I25" s="63"/>
      <c r="J25" s="63"/>
      <c r="K25" s="69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2" customFormat="1" x14ac:dyDescent="0.25">
      <c r="A26" s="39" t="s">
        <v>104</v>
      </c>
      <c r="B26" s="22"/>
      <c r="C26" s="26"/>
      <c r="D26" s="91"/>
      <c r="E26" s="60"/>
      <c r="F26" s="60"/>
      <c r="G26" s="60"/>
      <c r="H26" s="60"/>
      <c r="I26" s="60"/>
      <c r="J26" s="60"/>
      <c r="K26" s="60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7" customFormat="1" x14ac:dyDescent="0.25">
      <c r="A27" s="24" t="s">
        <v>86</v>
      </c>
      <c r="B27" s="24" t="s">
        <v>29</v>
      </c>
      <c r="C27" s="37" t="s">
        <v>83</v>
      </c>
      <c r="D27" s="87" t="s">
        <v>157</v>
      </c>
      <c r="E27" s="64">
        <v>72000</v>
      </c>
      <c r="F27" s="64">
        <v>2066.4</v>
      </c>
      <c r="G27" s="64">
        <v>5744.84</v>
      </c>
      <c r="H27" s="64">
        <v>2188.8000000000002</v>
      </c>
      <c r="I27" s="64">
        <v>25</v>
      </c>
      <c r="J27" s="61">
        <f t="shared" ref="J27:J28" si="5">SUM(F27:I27)</f>
        <v>10025.040000000001</v>
      </c>
      <c r="K27" s="62">
        <f t="shared" ref="K27:K28" si="6">E27-J27</f>
        <v>61974.96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2" customFormat="1" x14ac:dyDescent="0.25">
      <c r="A28" s="24" t="s">
        <v>70</v>
      </c>
      <c r="B28" s="24" t="s">
        <v>139</v>
      </c>
      <c r="C28" s="37" t="s">
        <v>83</v>
      </c>
      <c r="D28" s="87" t="s">
        <v>156</v>
      </c>
      <c r="E28" s="64">
        <v>50000</v>
      </c>
      <c r="F28" s="64">
        <v>1435</v>
      </c>
      <c r="G28" s="64">
        <v>1854</v>
      </c>
      <c r="H28" s="64">
        <v>1520</v>
      </c>
      <c r="I28" s="64">
        <v>25</v>
      </c>
      <c r="J28" s="61">
        <f t="shared" si="5"/>
        <v>4834</v>
      </c>
      <c r="K28" s="62">
        <f t="shared" si="6"/>
        <v>45166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7" customFormat="1" x14ac:dyDescent="0.25">
      <c r="A29" s="56" t="s">
        <v>17</v>
      </c>
      <c r="B29" s="57">
        <v>2</v>
      </c>
      <c r="C29" s="58"/>
      <c r="D29" s="92"/>
      <c r="E29" s="65">
        <f t="shared" ref="E29:K29" si="7">SUM(E27:E28)</f>
        <v>122000</v>
      </c>
      <c r="F29" s="65">
        <f t="shared" si="7"/>
        <v>3501.4</v>
      </c>
      <c r="G29" s="65">
        <f t="shared" si="7"/>
        <v>7598.84</v>
      </c>
      <c r="H29" s="65">
        <f t="shared" si="7"/>
        <v>3708.8</v>
      </c>
      <c r="I29" s="65">
        <f t="shared" si="7"/>
        <v>50</v>
      </c>
      <c r="J29" s="65">
        <f t="shared" si="7"/>
        <v>14859.04</v>
      </c>
      <c r="K29" s="65">
        <f t="shared" si="7"/>
        <v>107140.95999999999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7" customFormat="1" x14ac:dyDescent="0.25">
      <c r="D30" s="87"/>
      <c r="E30" s="64"/>
      <c r="F30" s="64"/>
      <c r="G30" s="64"/>
      <c r="H30" s="64"/>
      <c r="I30" s="64"/>
      <c r="J30" s="64"/>
      <c r="K30" s="6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2" customFormat="1" x14ac:dyDescent="0.25">
      <c r="A31" s="40" t="s">
        <v>180</v>
      </c>
      <c r="B31" s="22"/>
      <c r="C31" s="26"/>
      <c r="D31" s="91"/>
      <c r="E31" s="60"/>
      <c r="F31" s="60"/>
      <c r="G31" s="60"/>
      <c r="H31" s="60"/>
      <c r="I31" s="60"/>
      <c r="J31" s="60"/>
      <c r="K31" s="60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2" customFormat="1" x14ac:dyDescent="0.25">
      <c r="A32" s="46" t="s">
        <v>22</v>
      </c>
      <c r="B32" s="44" t="s">
        <v>124</v>
      </c>
      <c r="C32" s="45" t="s">
        <v>91</v>
      </c>
      <c r="D32" s="83" t="s">
        <v>156</v>
      </c>
      <c r="E32" s="61">
        <v>26250</v>
      </c>
      <c r="F32" s="61">
        <v>753.38</v>
      </c>
      <c r="G32" s="61">
        <v>0</v>
      </c>
      <c r="H32" s="61">
        <v>798</v>
      </c>
      <c r="I32" s="61">
        <v>2952.95</v>
      </c>
      <c r="J32" s="61">
        <f t="shared" ref="J32:J35" si="8">SUM(F32:I32)</f>
        <v>4504.33</v>
      </c>
      <c r="K32" s="62">
        <f t="shared" ref="K32:K35" si="9">E32-J32</f>
        <v>21745.67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2" customFormat="1" x14ac:dyDescent="0.25">
      <c r="A33" s="46" t="s">
        <v>19</v>
      </c>
      <c r="B33" s="44" t="s">
        <v>140</v>
      </c>
      <c r="C33" s="45" t="s">
        <v>91</v>
      </c>
      <c r="D33" s="83" t="s">
        <v>156</v>
      </c>
      <c r="E33" s="61">
        <v>40000</v>
      </c>
      <c r="F33" s="61">
        <v>1148</v>
      </c>
      <c r="G33" s="61">
        <v>442.65</v>
      </c>
      <c r="H33" s="61">
        <v>1216</v>
      </c>
      <c r="I33" s="61">
        <v>280.2</v>
      </c>
      <c r="J33" s="61">
        <f t="shared" ref="J33" si="10">SUM(F33:I33)</f>
        <v>3086.85</v>
      </c>
      <c r="K33" s="62">
        <f t="shared" si="9"/>
        <v>36913.15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2" customFormat="1" x14ac:dyDescent="0.25">
      <c r="A34" s="11" t="s">
        <v>131</v>
      </c>
      <c r="B34" s="11" t="s">
        <v>132</v>
      </c>
      <c r="C34" s="9" t="s">
        <v>91</v>
      </c>
      <c r="D34" s="88" t="s">
        <v>156</v>
      </c>
      <c r="E34" s="62">
        <v>41000</v>
      </c>
      <c r="F34" s="62">
        <v>1176.7</v>
      </c>
      <c r="G34" s="62">
        <v>347.17</v>
      </c>
      <c r="H34" s="62">
        <v>1246.4000000000001</v>
      </c>
      <c r="I34" s="62">
        <v>1602.45</v>
      </c>
      <c r="J34" s="61">
        <f t="shared" si="8"/>
        <v>4372.72</v>
      </c>
      <c r="K34" s="62">
        <f t="shared" si="9"/>
        <v>36627.279999999999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11" t="s">
        <v>159</v>
      </c>
      <c r="B35" s="11" t="s">
        <v>154</v>
      </c>
      <c r="C35" s="9" t="s">
        <v>91</v>
      </c>
      <c r="D35" s="88" t="s">
        <v>157</v>
      </c>
      <c r="E35" s="62">
        <v>37000</v>
      </c>
      <c r="F35" s="62">
        <v>1061.9000000000001</v>
      </c>
      <c r="G35" s="62">
        <v>19.25</v>
      </c>
      <c r="H35" s="62">
        <v>1124.8</v>
      </c>
      <c r="I35" s="62">
        <v>25</v>
      </c>
      <c r="J35" s="61">
        <f t="shared" si="8"/>
        <v>2230.9499999999998</v>
      </c>
      <c r="K35" s="62">
        <f t="shared" si="9"/>
        <v>34769.050000000003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7" customFormat="1" x14ac:dyDescent="0.25">
      <c r="A36" s="56" t="s">
        <v>17</v>
      </c>
      <c r="B36" s="57">
        <v>4</v>
      </c>
      <c r="C36" s="58"/>
      <c r="D36" s="92"/>
      <c r="E36" s="65">
        <f t="shared" ref="E36:K36" si="11">SUM(E32:E35)</f>
        <v>144250</v>
      </c>
      <c r="F36" s="65">
        <f t="shared" si="11"/>
        <v>4139.9799999999996</v>
      </c>
      <c r="G36" s="65">
        <f t="shared" si="11"/>
        <v>809.06999999999994</v>
      </c>
      <c r="H36" s="65">
        <f t="shared" si="11"/>
        <v>4385.2</v>
      </c>
      <c r="I36" s="65">
        <f t="shared" si="11"/>
        <v>4860.5999999999995</v>
      </c>
      <c r="J36" s="65">
        <f t="shared" si="11"/>
        <v>14194.850000000002</v>
      </c>
      <c r="K36" s="65">
        <f t="shared" si="11"/>
        <v>130055.15000000001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s="32" customFormat="1" x14ac:dyDescent="0.25">
      <c r="A37" s="38"/>
      <c r="B37" s="22"/>
      <c r="C37" s="26"/>
      <c r="D37" s="91"/>
      <c r="E37" s="60"/>
      <c r="F37" s="60"/>
      <c r="G37" s="60"/>
      <c r="H37" s="60"/>
      <c r="I37" s="60"/>
      <c r="J37" s="60"/>
      <c r="K37" s="60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40" t="s">
        <v>125</v>
      </c>
      <c r="B38" s="22"/>
      <c r="C38" s="26"/>
      <c r="D38" s="91"/>
      <c r="E38" s="60"/>
      <c r="F38" s="60"/>
      <c r="G38" s="60"/>
      <c r="H38" s="60"/>
      <c r="I38" s="60"/>
      <c r="J38" s="60"/>
      <c r="K38" s="60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126</v>
      </c>
      <c r="B39" s="11" t="s">
        <v>119</v>
      </c>
      <c r="C39" s="27" t="s">
        <v>80</v>
      </c>
      <c r="D39" s="84" t="s">
        <v>156</v>
      </c>
      <c r="E39" s="66">
        <v>54000</v>
      </c>
      <c r="F39" s="66">
        <v>1549.8</v>
      </c>
      <c r="G39" s="66">
        <v>2181.92</v>
      </c>
      <c r="H39" s="66">
        <v>1641.6</v>
      </c>
      <c r="I39" s="66">
        <v>1602.45</v>
      </c>
      <c r="J39" s="61">
        <f t="shared" ref="J39" si="12">SUM(F39:I39)</f>
        <v>6975.7699999999995</v>
      </c>
      <c r="K39" s="62">
        <f t="shared" ref="K39" si="13">E39-J39</f>
        <v>47024.23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7" customFormat="1" x14ac:dyDescent="0.25">
      <c r="A40" s="56" t="s">
        <v>17</v>
      </c>
      <c r="B40" s="57">
        <v>1</v>
      </c>
      <c r="C40" s="58"/>
      <c r="D40" s="92"/>
      <c r="E40" s="65">
        <f>SUM(E39)</f>
        <v>54000</v>
      </c>
      <c r="F40" s="65">
        <f t="shared" ref="F40:K40" si="14">SUM(F39)</f>
        <v>1549.8</v>
      </c>
      <c r="G40" s="65">
        <f t="shared" si="14"/>
        <v>2181.92</v>
      </c>
      <c r="H40" s="65">
        <f t="shared" si="14"/>
        <v>1641.6</v>
      </c>
      <c r="I40" s="65">
        <f t="shared" si="14"/>
        <v>1602.45</v>
      </c>
      <c r="J40" s="65">
        <f t="shared" si="14"/>
        <v>6975.7699999999995</v>
      </c>
      <c r="K40" s="65">
        <f t="shared" si="14"/>
        <v>47024.23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2" customFormat="1" x14ac:dyDescent="0.25">
      <c r="A41" s="38"/>
      <c r="B41" s="22"/>
      <c r="C41" s="26"/>
      <c r="D41" s="91"/>
      <c r="E41" s="60"/>
      <c r="F41" s="60"/>
      <c r="G41" s="60"/>
      <c r="H41" s="60"/>
      <c r="I41" s="60"/>
      <c r="J41" s="60"/>
      <c r="K41" s="6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40" t="s">
        <v>127</v>
      </c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18" t="s">
        <v>18</v>
      </c>
      <c r="B43" s="18" t="s">
        <v>152</v>
      </c>
      <c r="C43" s="109" t="s">
        <v>80</v>
      </c>
      <c r="D43" s="89" t="s">
        <v>156</v>
      </c>
      <c r="E43" s="63">
        <v>145000</v>
      </c>
      <c r="F43" s="63">
        <v>4161.5</v>
      </c>
      <c r="G43" s="63">
        <v>22690.49</v>
      </c>
      <c r="H43" s="63">
        <v>4408</v>
      </c>
      <c r="I43" s="63">
        <v>3781</v>
      </c>
      <c r="J43" s="61">
        <f>+F43+G43+H43+I43</f>
        <v>35040.990000000005</v>
      </c>
      <c r="K43" s="62">
        <f t="shared" ref="K43" si="15">E43-J43</f>
        <v>109959.01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7" customFormat="1" x14ac:dyDescent="0.25">
      <c r="A44" s="56" t="s">
        <v>17</v>
      </c>
      <c r="B44" s="57">
        <v>1</v>
      </c>
      <c r="C44" s="58"/>
      <c r="D44" s="92"/>
      <c r="E44" s="65">
        <f t="shared" ref="E44:K44" si="16">SUM(E43:E43)</f>
        <v>145000</v>
      </c>
      <c r="F44" s="65">
        <f t="shared" si="16"/>
        <v>4161.5</v>
      </c>
      <c r="G44" s="65">
        <f t="shared" si="16"/>
        <v>22690.49</v>
      </c>
      <c r="H44" s="65">
        <f t="shared" si="16"/>
        <v>4408</v>
      </c>
      <c r="I44" s="65">
        <f t="shared" si="16"/>
        <v>3781</v>
      </c>
      <c r="J44" s="65">
        <f t="shared" si="16"/>
        <v>35040.990000000005</v>
      </c>
      <c r="K44" s="65">
        <f t="shared" si="16"/>
        <v>109959.01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2" customFormat="1" x14ac:dyDescent="0.25">
      <c r="A45" s="38"/>
      <c r="B45" s="22"/>
      <c r="C45" s="26"/>
      <c r="D45" s="91"/>
      <c r="E45" s="60"/>
      <c r="F45" s="60"/>
      <c r="G45" s="60"/>
      <c r="H45" s="60"/>
      <c r="I45" s="60"/>
      <c r="J45" s="60"/>
      <c r="K45" s="60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40" t="s">
        <v>103</v>
      </c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0" t="s">
        <v>172</v>
      </c>
      <c r="B47" s="13" t="s">
        <v>89</v>
      </c>
      <c r="C47" s="37" t="s">
        <v>83</v>
      </c>
      <c r="D47" s="87" t="s">
        <v>156</v>
      </c>
      <c r="E47" s="64">
        <v>55000</v>
      </c>
      <c r="F47" s="64">
        <v>1578.5</v>
      </c>
      <c r="G47" s="64">
        <v>2559.6799999999998</v>
      </c>
      <c r="H47" s="64">
        <v>1672</v>
      </c>
      <c r="I47" s="64">
        <v>1599.4</v>
      </c>
      <c r="J47" s="61">
        <f t="shared" ref="J47" si="17">SUM(F47:I47)</f>
        <v>7409.58</v>
      </c>
      <c r="K47" s="62">
        <f t="shared" ref="K47:K53" si="18">E47-J47</f>
        <v>47590.42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1" t="s">
        <v>66</v>
      </c>
      <c r="B48" s="11" t="s">
        <v>51</v>
      </c>
      <c r="C48" s="20" t="s">
        <v>80</v>
      </c>
      <c r="D48" s="87" t="s">
        <v>157</v>
      </c>
      <c r="E48" s="64">
        <v>65000</v>
      </c>
      <c r="F48" s="64">
        <v>1865.5</v>
      </c>
      <c r="G48" s="64">
        <v>4427.58</v>
      </c>
      <c r="H48" s="64">
        <v>1976</v>
      </c>
      <c r="I48" s="64">
        <v>1882.2</v>
      </c>
      <c r="J48" s="61">
        <f t="shared" ref="J48:J53" si="19">SUM(F48:I48)</f>
        <v>10151.280000000001</v>
      </c>
      <c r="K48" s="62">
        <f t="shared" si="18"/>
        <v>54848.72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0" t="s">
        <v>67</v>
      </c>
      <c r="B49" s="18" t="s">
        <v>52</v>
      </c>
      <c r="C49" s="20" t="s">
        <v>135</v>
      </c>
      <c r="D49" s="87" t="s">
        <v>157</v>
      </c>
      <c r="E49" s="64">
        <v>22599.26</v>
      </c>
      <c r="F49" s="64">
        <v>648.6</v>
      </c>
      <c r="G49" s="64">
        <v>0</v>
      </c>
      <c r="H49" s="64">
        <v>687.02</v>
      </c>
      <c r="I49" s="64">
        <v>152.6</v>
      </c>
      <c r="J49" s="61">
        <f t="shared" si="19"/>
        <v>1488.2199999999998</v>
      </c>
      <c r="K49" s="62">
        <f t="shared" si="18"/>
        <v>21111.039999999997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0" t="s">
        <v>68</v>
      </c>
      <c r="B50" s="18" t="s">
        <v>138</v>
      </c>
      <c r="C50" s="20" t="s">
        <v>83</v>
      </c>
      <c r="D50" s="87" t="s">
        <v>157</v>
      </c>
      <c r="E50" s="64">
        <v>37000</v>
      </c>
      <c r="F50" s="64">
        <v>1061.9000000000001</v>
      </c>
      <c r="G50" s="64">
        <v>19.25</v>
      </c>
      <c r="H50" s="64">
        <v>1124.8</v>
      </c>
      <c r="I50" s="64">
        <v>25</v>
      </c>
      <c r="J50" s="61">
        <f t="shared" si="19"/>
        <v>2230.9499999999998</v>
      </c>
      <c r="K50" s="62">
        <f t="shared" si="18"/>
        <v>34769.050000000003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0" t="s">
        <v>69</v>
      </c>
      <c r="B51" s="18" t="s">
        <v>128</v>
      </c>
      <c r="C51" s="20" t="s">
        <v>80</v>
      </c>
      <c r="D51" s="87" t="s">
        <v>157</v>
      </c>
      <c r="E51" s="64">
        <v>65000</v>
      </c>
      <c r="F51" s="64">
        <v>1865.5</v>
      </c>
      <c r="G51" s="64">
        <v>4427.58</v>
      </c>
      <c r="H51" s="64">
        <v>1976</v>
      </c>
      <c r="I51" s="64">
        <v>332.6</v>
      </c>
      <c r="J51" s="61">
        <f t="shared" si="19"/>
        <v>8601.68</v>
      </c>
      <c r="K51" s="62">
        <f t="shared" si="18"/>
        <v>56398.32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10" t="s">
        <v>163</v>
      </c>
      <c r="B52" s="18" t="s">
        <v>16</v>
      </c>
      <c r="C52" s="20" t="s">
        <v>83</v>
      </c>
      <c r="D52" s="87" t="s">
        <v>157</v>
      </c>
      <c r="E52" s="64">
        <v>60000</v>
      </c>
      <c r="F52" s="64">
        <v>1722</v>
      </c>
      <c r="G52" s="64">
        <v>3486.68</v>
      </c>
      <c r="H52" s="64">
        <v>1368</v>
      </c>
      <c r="I52" s="64">
        <v>25</v>
      </c>
      <c r="J52" s="61">
        <f t="shared" si="19"/>
        <v>6601.68</v>
      </c>
      <c r="K52" s="62">
        <f t="shared" si="18"/>
        <v>53398.32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7" customFormat="1" x14ac:dyDescent="0.25">
      <c r="A53" s="12" t="s">
        <v>72</v>
      </c>
      <c r="B53" s="12" t="s">
        <v>151</v>
      </c>
      <c r="C53" s="37" t="s">
        <v>83</v>
      </c>
      <c r="D53" s="87" t="s">
        <v>157</v>
      </c>
      <c r="E53" s="64">
        <v>45000</v>
      </c>
      <c r="F53" s="64">
        <v>1291.5</v>
      </c>
      <c r="G53" s="64">
        <v>911.71</v>
      </c>
      <c r="H53" s="64">
        <v>1824</v>
      </c>
      <c r="I53" s="64">
        <v>1602.45</v>
      </c>
      <c r="J53" s="61">
        <f t="shared" si="19"/>
        <v>5629.66</v>
      </c>
      <c r="K53" s="62">
        <f t="shared" si="18"/>
        <v>39370.339999999997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s="37" customFormat="1" x14ac:dyDescent="0.25">
      <c r="A54" s="56" t="s">
        <v>17</v>
      </c>
      <c r="B54" s="57">
        <v>7</v>
      </c>
      <c r="C54" s="58"/>
      <c r="D54" s="92"/>
      <c r="E54" s="65">
        <f>SUM(E47:E53)</f>
        <v>349599.26</v>
      </c>
      <c r="F54" s="65">
        <f t="shared" ref="F54:K54" si="20">SUM(F47:F53)</f>
        <v>10033.5</v>
      </c>
      <c r="G54" s="65">
        <f t="shared" si="20"/>
        <v>15832.48</v>
      </c>
      <c r="H54" s="65">
        <f t="shared" si="20"/>
        <v>10627.82</v>
      </c>
      <c r="I54" s="65">
        <f t="shared" si="20"/>
        <v>5619.25</v>
      </c>
      <c r="J54" s="65">
        <f t="shared" si="20"/>
        <v>42113.05</v>
      </c>
      <c r="K54" s="65">
        <f t="shared" si="20"/>
        <v>307486.20999999996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s="32" customFormat="1" x14ac:dyDescent="0.25">
      <c r="A55" s="22"/>
      <c r="B55" s="49"/>
      <c r="C55" s="26" t="s">
        <v>158</v>
      </c>
      <c r="D55" s="91"/>
      <c r="E55" s="60"/>
      <c r="F55" s="60"/>
      <c r="G55" s="60"/>
      <c r="H55" s="60"/>
      <c r="I55" s="60"/>
      <c r="J55" s="60"/>
      <c r="K55" s="60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40" t="s">
        <v>101</v>
      </c>
      <c r="B56" s="22"/>
      <c r="C56" s="26"/>
      <c r="D56" s="91"/>
      <c r="E56" s="60"/>
      <c r="F56" s="60"/>
      <c r="G56" s="60"/>
      <c r="H56" s="60"/>
      <c r="I56" s="60"/>
      <c r="J56" s="60"/>
      <c r="K56" s="60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7" customFormat="1" x14ac:dyDescent="0.25">
      <c r="A57" s="18" t="s">
        <v>88</v>
      </c>
      <c r="B57" s="18" t="s">
        <v>177</v>
      </c>
      <c r="C57" s="20" t="s">
        <v>82</v>
      </c>
      <c r="D57" s="87" t="s">
        <v>157</v>
      </c>
      <c r="E57" s="63">
        <v>85000</v>
      </c>
      <c r="F57" s="63">
        <v>2439.5</v>
      </c>
      <c r="G57" s="69">
        <v>8576.99</v>
      </c>
      <c r="H57" s="63">
        <v>2584</v>
      </c>
      <c r="I57" s="63">
        <v>25</v>
      </c>
      <c r="J57" s="61">
        <f t="shared" ref="J57" si="21">SUM(F57:I57)</f>
        <v>13625.49</v>
      </c>
      <c r="K57" s="62">
        <f t="shared" ref="K57" si="22">E57-J57</f>
        <v>71374.509999999995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s="37" customFormat="1" x14ac:dyDescent="0.25">
      <c r="A58" s="56" t="s">
        <v>17</v>
      </c>
      <c r="B58" s="57">
        <v>1</v>
      </c>
      <c r="C58" s="58"/>
      <c r="D58" s="92"/>
      <c r="E58" s="65">
        <f>SUM(E57)</f>
        <v>85000</v>
      </c>
      <c r="F58" s="65">
        <f t="shared" ref="F58:K58" si="23">SUM(F57)</f>
        <v>2439.5</v>
      </c>
      <c r="G58" s="65">
        <f t="shared" si="23"/>
        <v>8576.99</v>
      </c>
      <c r="H58" s="65">
        <f t="shared" si="23"/>
        <v>2584</v>
      </c>
      <c r="I58" s="65">
        <f t="shared" si="23"/>
        <v>25</v>
      </c>
      <c r="J58" s="65">
        <f t="shared" si="23"/>
        <v>13625.49</v>
      </c>
      <c r="K58" s="65">
        <f t="shared" si="23"/>
        <v>71374.509999999995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32" customFormat="1" x14ac:dyDescent="0.25">
      <c r="A59" s="38"/>
      <c r="B59" s="22"/>
      <c r="C59" s="26"/>
      <c r="D59" s="91"/>
      <c r="E59" s="60"/>
      <c r="F59" s="60"/>
      <c r="G59" s="60"/>
      <c r="H59" s="60"/>
      <c r="I59" s="60"/>
      <c r="J59" s="60"/>
      <c r="K59" s="60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40" t="s">
        <v>100</v>
      </c>
      <c r="B60" s="22"/>
      <c r="C60" s="26"/>
      <c r="D60" s="91"/>
      <c r="E60" s="60"/>
      <c r="F60" s="60"/>
      <c r="G60" s="60"/>
      <c r="H60" s="60"/>
      <c r="I60" s="60"/>
      <c r="J60" s="60"/>
      <c r="K60" s="60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18" t="s">
        <v>42</v>
      </c>
      <c r="B61" s="18" t="s">
        <v>94</v>
      </c>
      <c r="C61" s="110" t="s">
        <v>82</v>
      </c>
      <c r="D61" s="93" t="s">
        <v>157</v>
      </c>
      <c r="E61" s="66">
        <v>73500</v>
      </c>
      <c r="F61" s="70">
        <v>2109.4499999999998</v>
      </c>
      <c r="G61" s="66">
        <v>6027.11</v>
      </c>
      <c r="H61" s="66">
        <v>2234.4</v>
      </c>
      <c r="I61" s="66">
        <v>280.2</v>
      </c>
      <c r="J61" s="61">
        <f>SUM(F61:I61)</f>
        <v>10651.16</v>
      </c>
      <c r="K61" s="62">
        <f>E61-J61</f>
        <v>62848.84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3" t="s">
        <v>35</v>
      </c>
      <c r="B62" s="13" t="s">
        <v>44</v>
      </c>
      <c r="C62" s="14" t="s">
        <v>83</v>
      </c>
      <c r="D62" s="93" t="s">
        <v>157</v>
      </c>
      <c r="E62" s="66">
        <v>20000</v>
      </c>
      <c r="F62" s="70">
        <v>574</v>
      </c>
      <c r="G62" s="66">
        <v>0</v>
      </c>
      <c r="H62" s="66">
        <v>608</v>
      </c>
      <c r="I62" s="66">
        <v>1602.45</v>
      </c>
      <c r="J62" s="61">
        <f>SUM(F62:I62)</f>
        <v>2784.45</v>
      </c>
      <c r="K62" s="62">
        <f>E62-J62</f>
        <v>17215.55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13" t="s">
        <v>37</v>
      </c>
      <c r="B63" s="13" t="s">
        <v>45</v>
      </c>
      <c r="C63" s="14" t="s">
        <v>83</v>
      </c>
      <c r="D63" s="93" t="s">
        <v>157</v>
      </c>
      <c r="E63" s="66">
        <v>17600</v>
      </c>
      <c r="F63" s="71">
        <v>505.12</v>
      </c>
      <c r="G63" s="66">
        <v>0</v>
      </c>
      <c r="H63" s="62">
        <v>535.04</v>
      </c>
      <c r="I63" s="66">
        <v>152.6</v>
      </c>
      <c r="J63" s="61">
        <f>SUM(F63:I63)</f>
        <v>1192.7599999999998</v>
      </c>
      <c r="K63" s="62">
        <f>E63-J63</f>
        <v>16407.240000000002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18" t="s">
        <v>38</v>
      </c>
      <c r="B64" s="18" t="s">
        <v>44</v>
      </c>
      <c r="C64" s="110" t="s">
        <v>82</v>
      </c>
      <c r="D64" s="111" t="s">
        <v>157</v>
      </c>
      <c r="E64" s="66">
        <v>20000</v>
      </c>
      <c r="F64" s="70">
        <v>574</v>
      </c>
      <c r="G64" s="66">
        <v>0</v>
      </c>
      <c r="H64" s="66">
        <v>608</v>
      </c>
      <c r="I64" s="66">
        <v>25</v>
      </c>
      <c r="J64" s="61">
        <f t="shared" ref="J64" si="24">SUM(F64:I64)</f>
        <v>1207</v>
      </c>
      <c r="K64" s="62">
        <f t="shared" ref="K64" si="25">E64-J64</f>
        <v>18793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2" customFormat="1" x14ac:dyDescent="0.25">
      <c r="A65" s="13" t="s">
        <v>39</v>
      </c>
      <c r="B65" s="13" t="s">
        <v>44</v>
      </c>
      <c r="C65" s="15" t="s">
        <v>83</v>
      </c>
      <c r="D65" s="84" t="s">
        <v>156</v>
      </c>
      <c r="E65" s="66">
        <v>20000</v>
      </c>
      <c r="F65" s="70">
        <v>574</v>
      </c>
      <c r="G65" s="66">
        <v>0</v>
      </c>
      <c r="H65" s="66">
        <v>608</v>
      </c>
      <c r="I65" s="66">
        <v>25</v>
      </c>
      <c r="J65" s="61">
        <f>SUM(F65:I65)</f>
        <v>1207</v>
      </c>
      <c r="K65" s="62">
        <f>E65-J65</f>
        <v>18793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7" customFormat="1" x14ac:dyDescent="0.25">
      <c r="A66" s="13" t="s">
        <v>84</v>
      </c>
      <c r="B66" s="13" t="s">
        <v>44</v>
      </c>
      <c r="C66" s="15" t="s">
        <v>83</v>
      </c>
      <c r="D66" s="84" t="s">
        <v>157</v>
      </c>
      <c r="E66" s="62">
        <v>23000</v>
      </c>
      <c r="F66" s="62">
        <v>660.1</v>
      </c>
      <c r="G66" s="62">
        <v>0</v>
      </c>
      <c r="H66" s="62">
        <v>699.2</v>
      </c>
      <c r="I66" s="62">
        <v>25</v>
      </c>
      <c r="J66" s="61">
        <f t="shared" ref="J66" si="26">SUM(F66:I66)</f>
        <v>1384.3000000000002</v>
      </c>
      <c r="K66" s="62">
        <f t="shared" ref="K66" si="27">E66-J66</f>
        <v>21615.7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37" customFormat="1" x14ac:dyDescent="0.25">
      <c r="A67" s="13" t="s">
        <v>168</v>
      </c>
      <c r="B67" s="18" t="s">
        <v>120</v>
      </c>
      <c r="C67" s="15" t="s">
        <v>83</v>
      </c>
      <c r="D67" s="84" t="s">
        <v>156</v>
      </c>
      <c r="E67" s="62">
        <v>35000</v>
      </c>
      <c r="F67" s="62">
        <v>1004.5</v>
      </c>
      <c r="G67" s="62">
        <v>0</v>
      </c>
      <c r="H67" s="62">
        <v>1064</v>
      </c>
      <c r="I67" s="62">
        <v>25</v>
      </c>
      <c r="J67" s="61">
        <v>2093.5</v>
      </c>
      <c r="K67" s="62">
        <v>32906.5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7" customFormat="1" x14ac:dyDescent="0.25">
      <c r="A68" s="13" t="s">
        <v>169</v>
      </c>
      <c r="B68" s="18" t="s">
        <v>170</v>
      </c>
      <c r="C68" s="27" t="s">
        <v>83</v>
      </c>
      <c r="D68" s="84" t="s">
        <v>156</v>
      </c>
      <c r="E68" s="62">
        <v>31250</v>
      </c>
      <c r="F68" s="62">
        <v>896.88</v>
      </c>
      <c r="G68" s="62">
        <v>0</v>
      </c>
      <c r="H68" s="62">
        <v>950</v>
      </c>
      <c r="I68" s="62">
        <v>25</v>
      </c>
      <c r="J68" s="61">
        <v>1871.88</v>
      </c>
      <c r="K68" s="62">
        <v>29378.12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7" customFormat="1" x14ac:dyDescent="0.25">
      <c r="A69" s="56" t="s">
        <v>17</v>
      </c>
      <c r="B69" s="57">
        <v>8</v>
      </c>
      <c r="C69" s="58"/>
      <c r="D69" s="92"/>
      <c r="E69" s="65">
        <f t="shared" ref="E69:K69" si="28">SUM(E61:E68)</f>
        <v>240350</v>
      </c>
      <c r="F69" s="65">
        <f t="shared" si="28"/>
        <v>6898.05</v>
      </c>
      <c r="G69" s="65">
        <f t="shared" si="28"/>
        <v>6027.11</v>
      </c>
      <c r="H69" s="65">
        <f t="shared" si="28"/>
        <v>7306.64</v>
      </c>
      <c r="I69" s="65">
        <f t="shared" si="28"/>
        <v>2160.25</v>
      </c>
      <c r="J69" s="65">
        <f t="shared" si="28"/>
        <v>22392.050000000003</v>
      </c>
      <c r="K69" s="65">
        <f t="shared" si="28"/>
        <v>217957.95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s="32" customFormat="1" x14ac:dyDescent="0.25">
      <c r="A70" s="38"/>
      <c r="B70" s="22"/>
      <c r="C70" s="26"/>
      <c r="D70" s="91"/>
      <c r="E70" s="60"/>
      <c r="F70" s="60"/>
      <c r="G70" s="60"/>
      <c r="H70" s="60"/>
      <c r="I70" s="60"/>
      <c r="J70" s="60"/>
      <c r="K70" s="60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40" t="s">
        <v>105</v>
      </c>
      <c r="B71" s="22"/>
      <c r="C71" s="26"/>
      <c r="D71" s="91"/>
      <c r="E71" s="60"/>
      <c r="F71" s="60"/>
      <c r="G71" s="60"/>
      <c r="H71" s="60"/>
      <c r="I71" s="60"/>
      <c r="J71" s="60"/>
      <c r="K71" s="60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13" t="s">
        <v>41</v>
      </c>
      <c r="B72" s="13" t="s">
        <v>46</v>
      </c>
      <c r="C72" s="15" t="s">
        <v>83</v>
      </c>
      <c r="D72" s="84" t="s">
        <v>156</v>
      </c>
      <c r="E72" s="66">
        <v>17600</v>
      </c>
      <c r="F72" s="66">
        <v>505.12</v>
      </c>
      <c r="G72" s="66">
        <v>0</v>
      </c>
      <c r="H72" s="66">
        <v>535.04</v>
      </c>
      <c r="I72" s="66">
        <v>1602.45</v>
      </c>
      <c r="J72" s="61">
        <f t="shared" ref="J72" si="29">SUM(F72:I72)</f>
        <v>2642.6099999999997</v>
      </c>
      <c r="K72" s="62">
        <f t="shared" ref="K72" si="30">E72-J72</f>
        <v>14957.39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2" customFormat="1" x14ac:dyDescent="0.25">
      <c r="A73" s="11" t="s">
        <v>24</v>
      </c>
      <c r="B73" s="11" t="s">
        <v>115</v>
      </c>
      <c r="C73" s="25" t="s">
        <v>135</v>
      </c>
      <c r="D73" s="94" t="s">
        <v>156</v>
      </c>
      <c r="E73" s="72">
        <v>24596</v>
      </c>
      <c r="F73" s="72">
        <v>705.91</v>
      </c>
      <c r="G73" s="72">
        <v>0</v>
      </c>
      <c r="H73" s="72">
        <v>747.72</v>
      </c>
      <c r="I73" s="72">
        <v>25</v>
      </c>
      <c r="J73" s="61">
        <f t="shared" ref="J73:J76" si="31">SUM(F73:I73)</f>
        <v>1478.63</v>
      </c>
      <c r="K73" s="62">
        <f t="shared" ref="K73:K76" si="32">E73-J73</f>
        <v>23117.37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2" customFormat="1" x14ac:dyDescent="0.25">
      <c r="A74" s="13" t="s">
        <v>43</v>
      </c>
      <c r="B74" s="13" t="s">
        <v>47</v>
      </c>
      <c r="C74" s="16" t="s">
        <v>83</v>
      </c>
      <c r="D74" s="95" t="s">
        <v>156</v>
      </c>
      <c r="E74" s="62">
        <v>22000</v>
      </c>
      <c r="F74" s="62">
        <v>631.4</v>
      </c>
      <c r="G74" s="66">
        <v>0</v>
      </c>
      <c r="H74" s="62">
        <v>668.8</v>
      </c>
      <c r="I74" s="62">
        <v>25</v>
      </c>
      <c r="J74" s="61">
        <f t="shared" si="31"/>
        <v>1325.1999999999998</v>
      </c>
      <c r="K74" s="62">
        <f t="shared" si="32"/>
        <v>20674.8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7" customFormat="1" ht="15" customHeight="1" x14ac:dyDescent="0.25">
      <c r="A75" s="24" t="s">
        <v>166</v>
      </c>
      <c r="B75" s="24" t="s">
        <v>167</v>
      </c>
      <c r="C75" s="27" t="s">
        <v>83</v>
      </c>
      <c r="D75" s="87" t="s">
        <v>157</v>
      </c>
      <c r="E75" s="64">
        <v>17600</v>
      </c>
      <c r="F75" s="64">
        <v>505.12</v>
      </c>
      <c r="G75" s="64">
        <v>0</v>
      </c>
      <c r="H75" s="64">
        <v>535.04</v>
      </c>
      <c r="I75" s="64">
        <v>25</v>
      </c>
      <c r="J75" s="64">
        <f t="shared" si="31"/>
        <v>1065.1599999999999</v>
      </c>
      <c r="K75" s="64">
        <f t="shared" si="32"/>
        <v>16534.84</v>
      </c>
    </row>
    <row r="76" spans="1:27" s="37" customFormat="1" x14ac:dyDescent="0.25">
      <c r="A76" s="7" t="s">
        <v>20</v>
      </c>
      <c r="B76" s="2" t="s">
        <v>21</v>
      </c>
      <c r="C76" s="37" t="s">
        <v>135</v>
      </c>
      <c r="D76" s="87" t="s">
        <v>157</v>
      </c>
      <c r="E76" s="64">
        <v>10000</v>
      </c>
      <c r="F76" s="64">
        <v>287</v>
      </c>
      <c r="G76" s="64">
        <v>0</v>
      </c>
      <c r="H76" s="64">
        <v>304</v>
      </c>
      <c r="I76" s="64">
        <v>25</v>
      </c>
      <c r="J76" s="61">
        <f t="shared" si="31"/>
        <v>616</v>
      </c>
      <c r="K76" s="62">
        <f t="shared" si="32"/>
        <v>9384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s="37" customFormat="1" x14ac:dyDescent="0.25">
      <c r="A77" s="56" t="s">
        <v>17</v>
      </c>
      <c r="B77" s="57">
        <v>5</v>
      </c>
      <c r="C77" s="58"/>
      <c r="D77" s="92"/>
      <c r="E77" s="65">
        <f>SUM(E72:E76)</f>
        <v>91796</v>
      </c>
      <c r="F77" s="65">
        <f t="shared" ref="F77:K77" si="33">SUM(F72:F76)</f>
        <v>2634.5499999999997</v>
      </c>
      <c r="G77" s="65">
        <f t="shared" si="33"/>
        <v>0</v>
      </c>
      <c r="H77" s="65">
        <f t="shared" si="33"/>
        <v>2790.6</v>
      </c>
      <c r="I77" s="65">
        <f t="shared" si="33"/>
        <v>1702.45</v>
      </c>
      <c r="J77" s="65">
        <f t="shared" si="33"/>
        <v>7127.5999999999995</v>
      </c>
      <c r="K77" s="65">
        <f t="shared" si="33"/>
        <v>84668.4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2" customFormat="1" x14ac:dyDescent="0.25">
      <c r="B78" s="22"/>
      <c r="C78" s="26"/>
      <c r="D78" s="91"/>
      <c r="E78" s="60"/>
      <c r="F78" s="60"/>
      <c r="G78" s="60"/>
      <c r="H78" s="60"/>
      <c r="I78" s="60"/>
      <c r="J78" s="60"/>
      <c r="K78" s="60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2" customFormat="1" x14ac:dyDescent="0.25">
      <c r="A79" s="40" t="s">
        <v>150</v>
      </c>
      <c r="B79" s="22"/>
      <c r="C79" s="26"/>
      <c r="D79" s="91"/>
      <c r="E79" s="60"/>
      <c r="F79" s="60"/>
      <c r="G79" s="60"/>
      <c r="H79" s="60"/>
      <c r="I79" s="60"/>
      <c r="J79" s="60"/>
      <c r="K79" s="60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13" t="s">
        <v>63</v>
      </c>
      <c r="B80" s="13" t="s">
        <v>50</v>
      </c>
      <c r="C80" s="15" t="s">
        <v>83</v>
      </c>
      <c r="D80" s="84" t="s">
        <v>156</v>
      </c>
      <c r="E80" s="62">
        <v>22000</v>
      </c>
      <c r="F80" s="62">
        <v>631.4</v>
      </c>
      <c r="G80" s="62">
        <v>0</v>
      </c>
      <c r="H80" s="62">
        <v>668.8</v>
      </c>
      <c r="I80" s="62">
        <v>25</v>
      </c>
      <c r="J80" s="61">
        <f>SUM(F80:I80)</f>
        <v>1325.1999999999998</v>
      </c>
      <c r="K80" s="62">
        <f>E80-J80</f>
        <v>20674.8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2" customFormat="1" x14ac:dyDescent="0.25">
      <c r="A81" s="13" t="s">
        <v>57</v>
      </c>
      <c r="B81" s="13" t="s">
        <v>49</v>
      </c>
      <c r="C81" s="15" t="s">
        <v>135</v>
      </c>
      <c r="D81" s="84" t="s">
        <v>156</v>
      </c>
      <c r="E81" s="62">
        <v>10000</v>
      </c>
      <c r="F81" s="62">
        <v>287</v>
      </c>
      <c r="G81" s="62">
        <v>0</v>
      </c>
      <c r="H81" s="62">
        <v>304</v>
      </c>
      <c r="I81" s="62">
        <v>25</v>
      </c>
      <c r="J81" s="61">
        <f>SUM(F81:I81)</f>
        <v>616</v>
      </c>
      <c r="K81" s="62">
        <f>E81-J81</f>
        <v>9384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7" customFormat="1" x14ac:dyDescent="0.25">
      <c r="A82" s="56" t="s">
        <v>17</v>
      </c>
      <c r="B82" s="57">
        <v>2</v>
      </c>
      <c r="C82" s="58"/>
      <c r="D82" s="92"/>
      <c r="E82" s="65">
        <f>SUM(E80:E81)</f>
        <v>32000</v>
      </c>
      <c r="F82" s="65">
        <f t="shared" ref="F82:K82" si="34">SUM(F80:F81)</f>
        <v>918.4</v>
      </c>
      <c r="G82" s="65">
        <f t="shared" si="34"/>
        <v>0</v>
      </c>
      <c r="H82" s="65">
        <f t="shared" si="34"/>
        <v>972.8</v>
      </c>
      <c r="I82" s="65">
        <f t="shared" si="34"/>
        <v>50</v>
      </c>
      <c r="J82" s="65">
        <f t="shared" si="34"/>
        <v>1941.1999999999998</v>
      </c>
      <c r="K82" s="65">
        <f t="shared" si="34"/>
        <v>30058.799999999999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s="32" customFormat="1" x14ac:dyDescent="0.25">
      <c r="B83" s="22"/>
      <c r="C83" s="26"/>
      <c r="D83" s="91"/>
      <c r="E83" s="60"/>
      <c r="F83" s="60"/>
      <c r="G83" s="60"/>
      <c r="H83" s="60"/>
      <c r="I83" s="60"/>
      <c r="J83" s="60"/>
      <c r="K83" s="60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16" t="s">
        <v>173</v>
      </c>
      <c r="B84" s="22"/>
      <c r="C84" s="26"/>
      <c r="D84" s="91"/>
      <c r="E84" s="60"/>
      <c r="F84" s="60"/>
      <c r="G84" s="60"/>
      <c r="H84" s="60"/>
      <c r="I84" s="60"/>
      <c r="J84" s="60"/>
      <c r="K84" s="60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37" t="s">
        <v>13</v>
      </c>
      <c r="B85" s="24" t="s">
        <v>116</v>
      </c>
      <c r="C85" s="37" t="s">
        <v>83</v>
      </c>
      <c r="D85" s="87" t="s">
        <v>156</v>
      </c>
      <c r="E85" s="64">
        <v>31500</v>
      </c>
      <c r="F85" s="64">
        <v>904.05</v>
      </c>
      <c r="G85" s="64">
        <v>0</v>
      </c>
      <c r="H85" s="64">
        <v>957.6</v>
      </c>
      <c r="I85" s="64">
        <v>25</v>
      </c>
      <c r="J85" s="61">
        <f>SUM(F85:I85)</f>
        <v>1886.65</v>
      </c>
      <c r="K85" s="62">
        <f>E85-J85</f>
        <v>29613.35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13" t="s">
        <v>97</v>
      </c>
      <c r="B86" s="13" t="s">
        <v>14</v>
      </c>
      <c r="C86" s="27" t="s">
        <v>83</v>
      </c>
      <c r="D86" s="85" t="s">
        <v>156</v>
      </c>
      <c r="E86" s="62">
        <v>25200</v>
      </c>
      <c r="F86" s="62">
        <v>723.24</v>
      </c>
      <c r="G86" s="64">
        <v>0</v>
      </c>
      <c r="H86" s="62">
        <v>766.08</v>
      </c>
      <c r="I86" s="62">
        <v>25</v>
      </c>
      <c r="J86" s="61">
        <f>SUM(F86:I86)</f>
        <v>1514.3200000000002</v>
      </c>
      <c r="K86" s="62">
        <f>E86-J86</f>
        <v>23685.68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13" t="s">
        <v>60</v>
      </c>
      <c r="B87" s="13" t="s">
        <v>14</v>
      </c>
      <c r="C87" s="15" t="s">
        <v>135</v>
      </c>
      <c r="D87" s="84" t="s">
        <v>156</v>
      </c>
      <c r="E87" s="62">
        <v>16445</v>
      </c>
      <c r="F87" s="62">
        <v>471.97</v>
      </c>
      <c r="G87" s="62">
        <v>0</v>
      </c>
      <c r="H87" s="62">
        <v>499.93</v>
      </c>
      <c r="I87" s="62">
        <v>507.8</v>
      </c>
      <c r="J87" s="61">
        <f>SUM(F87:I87)</f>
        <v>1479.7</v>
      </c>
      <c r="K87" s="62">
        <f>E87-J87</f>
        <v>14965.3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7" customFormat="1" x14ac:dyDescent="0.25">
      <c r="A88" s="13" t="s">
        <v>61</v>
      </c>
      <c r="B88" s="13" t="s">
        <v>116</v>
      </c>
      <c r="C88" s="15" t="s">
        <v>83</v>
      </c>
      <c r="D88" s="84" t="s">
        <v>156</v>
      </c>
      <c r="E88" s="62">
        <v>25200</v>
      </c>
      <c r="F88" s="62">
        <v>723.24</v>
      </c>
      <c r="G88" s="62">
        <v>0</v>
      </c>
      <c r="H88" s="62">
        <v>766.08</v>
      </c>
      <c r="I88" s="62">
        <v>267.60000000000002</v>
      </c>
      <c r="J88" s="61">
        <f t="shared" ref="J88:J89" si="35">SUM(F88:I88)</f>
        <v>1756.92</v>
      </c>
      <c r="K88" s="62">
        <f t="shared" ref="K88:K89" si="36">E88-J88</f>
        <v>23443.08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s="32" customFormat="1" x14ac:dyDescent="0.25">
      <c r="A89" s="117" t="s">
        <v>174</v>
      </c>
      <c r="B89" s="44" t="s">
        <v>14</v>
      </c>
      <c r="C89" s="45" t="s">
        <v>83</v>
      </c>
      <c r="D89" s="83" t="s">
        <v>156</v>
      </c>
      <c r="E89" s="61">
        <v>25000</v>
      </c>
      <c r="F89" s="61">
        <v>717.5</v>
      </c>
      <c r="G89" s="61">
        <v>0</v>
      </c>
      <c r="H89" s="61">
        <v>760</v>
      </c>
      <c r="I89" s="61">
        <v>25</v>
      </c>
      <c r="J89" s="61">
        <f t="shared" si="35"/>
        <v>1502.5</v>
      </c>
      <c r="K89" s="61">
        <f t="shared" si="36"/>
        <v>23497.5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164</v>
      </c>
      <c r="B90" s="13" t="s">
        <v>14</v>
      </c>
      <c r="C90" s="27" t="s">
        <v>83</v>
      </c>
      <c r="D90" s="84" t="s">
        <v>156</v>
      </c>
      <c r="E90" s="62">
        <v>25000</v>
      </c>
      <c r="F90" s="62">
        <v>717.5</v>
      </c>
      <c r="G90" s="62">
        <v>0</v>
      </c>
      <c r="H90" s="62">
        <v>760</v>
      </c>
      <c r="I90" s="62">
        <v>25</v>
      </c>
      <c r="J90" s="61">
        <f>SUM(F90:I90)</f>
        <v>1502.5</v>
      </c>
      <c r="K90" s="62">
        <f>E90-J90</f>
        <v>23497.5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ht="15" customHeight="1" x14ac:dyDescent="0.25">
      <c r="A91" s="24" t="s">
        <v>171</v>
      </c>
      <c r="B91" s="24" t="s">
        <v>14</v>
      </c>
      <c r="C91" s="27" t="s">
        <v>83</v>
      </c>
      <c r="D91" s="87" t="s">
        <v>156</v>
      </c>
      <c r="E91" s="64">
        <v>25200</v>
      </c>
      <c r="F91" s="64">
        <v>723.24</v>
      </c>
      <c r="G91" s="64">
        <v>0</v>
      </c>
      <c r="H91" s="64">
        <v>766.08</v>
      </c>
      <c r="I91" s="64">
        <v>25</v>
      </c>
      <c r="J91" s="64">
        <f>SUM(F91:I91)</f>
        <v>1514.3200000000002</v>
      </c>
      <c r="K91" s="64">
        <f>E91-J91</f>
        <v>23685.68</v>
      </c>
    </row>
    <row r="92" spans="1:27" s="37" customFormat="1" x14ac:dyDescent="0.25">
      <c r="A92" s="56" t="s">
        <v>17</v>
      </c>
      <c r="B92" s="57">
        <v>7</v>
      </c>
      <c r="C92" s="58"/>
      <c r="D92" s="92"/>
      <c r="E92" s="65">
        <f t="shared" ref="E92:K92" si="37">SUM(E85:E91)</f>
        <v>173545</v>
      </c>
      <c r="F92" s="65">
        <f t="shared" si="37"/>
        <v>4980.74</v>
      </c>
      <c r="G92" s="65">
        <f t="shared" si="37"/>
        <v>0</v>
      </c>
      <c r="H92" s="65">
        <f t="shared" si="37"/>
        <v>5275.77</v>
      </c>
      <c r="I92" s="65">
        <f t="shared" si="37"/>
        <v>900.4</v>
      </c>
      <c r="J92" s="65">
        <f t="shared" si="37"/>
        <v>11156.91</v>
      </c>
      <c r="K92" s="65">
        <f t="shared" si="37"/>
        <v>162388.09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4" spans="1:27" ht="15" customHeight="1" x14ac:dyDescent="0.25">
      <c r="A94" s="39" t="s">
        <v>175</v>
      </c>
    </row>
    <row r="95" spans="1:27" s="32" customFormat="1" x14ac:dyDescent="0.25">
      <c r="A95" s="13" t="s">
        <v>62</v>
      </c>
      <c r="B95" s="13" t="s">
        <v>48</v>
      </c>
      <c r="C95" s="15" t="s">
        <v>83</v>
      </c>
      <c r="D95" s="84" t="s">
        <v>156</v>
      </c>
      <c r="E95" s="62">
        <v>17600</v>
      </c>
      <c r="F95" s="62">
        <v>505.12</v>
      </c>
      <c r="G95" s="62">
        <v>0</v>
      </c>
      <c r="H95" s="62">
        <v>535.04</v>
      </c>
      <c r="I95" s="62">
        <v>152.6</v>
      </c>
      <c r="J95" s="61">
        <f>SUM(F95:I95)</f>
        <v>1192.7599999999998</v>
      </c>
      <c r="K95" s="62">
        <f>E95-J95</f>
        <v>16407.240000000002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54</v>
      </c>
      <c r="B96" s="13" t="s">
        <v>48</v>
      </c>
      <c r="C96" s="15" t="s">
        <v>83</v>
      </c>
      <c r="D96" s="84" t="s">
        <v>157</v>
      </c>
      <c r="E96" s="62">
        <v>17600</v>
      </c>
      <c r="F96" s="62">
        <v>505.12</v>
      </c>
      <c r="G96" s="62">
        <v>0</v>
      </c>
      <c r="H96" s="62">
        <v>535.04</v>
      </c>
      <c r="I96" s="62">
        <v>152.6</v>
      </c>
      <c r="J96" s="61">
        <f t="shared" ref="J96" si="38">SUM(F96:I96)</f>
        <v>1192.7599999999998</v>
      </c>
      <c r="K96" s="62">
        <f t="shared" ref="K96" si="39">E96-J96</f>
        <v>16407.240000000002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55</v>
      </c>
      <c r="B97" s="18" t="s">
        <v>48</v>
      </c>
      <c r="C97" s="15" t="s">
        <v>83</v>
      </c>
      <c r="D97" s="84" t="s">
        <v>157</v>
      </c>
      <c r="E97" s="62">
        <v>17600</v>
      </c>
      <c r="F97" s="62">
        <v>505.12</v>
      </c>
      <c r="G97" s="62">
        <v>0</v>
      </c>
      <c r="H97" s="62">
        <v>535.04</v>
      </c>
      <c r="I97" s="62">
        <v>25</v>
      </c>
      <c r="J97" s="61">
        <f t="shared" ref="J97" si="40">SUM(F97:I97)</f>
        <v>1065.1599999999999</v>
      </c>
      <c r="K97" s="62">
        <f t="shared" ref="K97" si="41">E97-J97</f>
        <v>16534.84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56</v>
      </c>
      <c r="B98" s="13" t="s">
        <v>48</v>
      </c>
      <c r="C98" s="15" t="s">
        <v>83</v>
      </c>
      <c r="D98" s="84" t="s">
        <v>156</v>
      </c>
      <c r="E98" s="62">
        <v>17600</v>
      </c>
      <c r="F98" s="62">
        <v>505.12</v>
      </c>
      <c r="G98" s="62">
        <v>0</v>
      </c>
      <c r="H98" s="62">
        <v>535.04</v>
      </c>
      <c r="I98" s="62">
        <v>25</v>
      </c>
      <c r="J98" s="61">
        <f>SUM(F98:I98)</f>
        <v>1065.1599999999999</v>
      </c>
      <c r="K98" s="62">
        <f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58</v>
      </c>
      <c r="B99" s="13" t="s">
        <v>48</v>
      </c>
      <c r="C99" s="15" t="s">
        <v>135</v>
      </c>
      <c r="D99" s="84" t="s">
        <v>157</v>
      </c>
      <c r="E99" s="62">
        <v>10000</v>
      </c>
      <c r="F99" s="62">
        <v>287</v>
      </c>
      <c r="G99" s="62">
        <v>0</v>
      </c>
      <c r="H99" s="62">
        <v>304</v>
      </c>
      <c r="I99" s="62">
        <v>25</v>
      </c>
      <c r="J99" s="61">
        <f>SUM(F99:I99)</f>
        <v>616</v>
      </c>
      <c r="K99" s="62">
        <f>E99-J99</f>
        <v>9384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59</v>
      </c>
      <c r="B100" s="13" t="s">
        <v>48</v>
      </c>
      <c r="C100" s="15" t="s">
        <v>83</v>
      </c>
      <c r="D100" s="84" t="s">
        <v>157</v>
      </c>
      <c r="E100" s="62">
        <v>17600</v>
      </c>
      <c r="F100" s="62">
        <v>505.12</v>
      </c>
      <c r="G100" s="62">
        <v>0</v>
      </c>
      <c r="H100" s="62">
        <v>535.04</v>
      </c>
      <c r="I100" s="62">
        <v>252.6</v>
      </c>
      <c r="J100" s="61">
        <f>SUM(F100:I100)</f>
        <v>1292.7599999999998</v>
      </c>
      <c r="K100" s="62">
        <f>E100-J100</f>
        <v>16307.24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96</v>
      </c>
      <c r="B101" s="13" t="s">
        <v>85</v>
      </c>
      <c r="C101" s="15" t="s">
        <v>83</v>
      </c>
      <c r="D101" s="84" t="s">
        <v>157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25</v>
      </c>
      <c r="J101" s="61">
        <f t="shared" ref="J101" si="42">SUM(F101:I101)</f>
        <v>1065.1599999999999</v>
      </c>
      <c r="K101" s="62">
        <f t="shared" ref="K101" si="43">E101-J101</f>
        <v>16534.84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7" customFormat="1" x14ac:dyDescent="0.25">
      <c r="A102" s="13" t="s">
        <v>136</v>
      </c>
      <c r="B102" s="13" t="s">
        <v>85</v>
      </c>
      <c r="C102" s="15" t="s">
        <v>83</v>
      </c>
      <c r="D102" s="84" t="s">
        <v>156</v>
      </c>
      <c r="E102" s="62">
        <v>17600</v>
      </c>
      <c r="F102" s="62">
        <v>505.12</v>
      </c>
      <c r="G102" s="62">
        <v>0</v>
      </c>
      <c r="H102" s="62">
        <v>535.04</v>
      </c>
      <c r="I102" s="62">
        <v>25</v>
      </c>
      <c r="J102" s="61">
        <f>SUM(F102:I102)</f>
        <v>1065.1599999999999</v>
      </c>
      <c r="K102" s="62">
        <f>E102-J102</f>
        <v>16534.84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s="37" customFormat="1" x14ac:dyDescent="0.25">
      <c r="A103" s="56" t="s">
        <v>17</v>
      </c>
      <c r="B103" s="57">
        <v>8</v>
      </c>
      <c r="C103" s="58"/>
      <c r="D103" s="92"/>
      <c r="E103" s="65">
        <f t="shared" ref="E103:K103" si="44">SUM(E95:E102)</f>
        <v>133200</v>
      </c>
      <c r="F103" s="65">
        <f t="shared" si="44"/>
        <v>3822.8399999999997</v>
      </c>
      <c r="G103" s="65">
        <f t="shared" si="44"/>
        <v>0</v>
      </c>
      <c r="H103" s="65">
        <f t="shared" si="44"/>
        <v>4049.2799999999997</v>
      </c>
      <c r="I103" s="65">
        <f t="shared" si="44"/>
        <v>682.8</v>
      </c>
      <c r="J103" s="65">
        <f t="shared" si="44"/>
        <v>8554.9199999999983</v>
      </c>
      <c r="K103" s="65">
        <f t="shared" si="44"/>
        <v>124645.08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5" spans="1:27" s="32" customFormat="1" x14ac:dyDescent="0.25">
      <c r="A105" s="40" t="s">
        <v>106</v>
      </c>
      <c r="B105" s="41"/>
      <c r="C105" s="42"/>
      <c r="D105" s="96"/>
      <c r="E105" s="73"/>
      <c r="F105" s="73"/>
      <c r="G105" s="73"/>
      <c r="H105" s="73"/>
      <c r="I105" s="73"/>
      <c r="J105" s="73"/>
      <c r="K105" s="73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37" customFormat="1" x14ac:dyDescent="0.25">
      <c r="A106" s="13" t="s">
        <v>40</v>
      </c>
      <c r="B106" s="13" t="s">
        <v>117</v>
      </c>
      <c r="C106" s="15" t="s">
        <v>83</v>
      </c>
      <c r="D106" s="84" t="s">
        <v>156</v>
      </c>
      <c r="E106" s="66">
        <v>24675</v>
      </c>
      <c r="F106" s="66">
        <v>708.17</v>
      </c>
      <c r="G106" s="66">
        <v>0</v>
      </c>
      <c r="H106" s="66">
        <v>750.12</v>
      </c>
      <c r="I106" s="66">
        <v>25</v>
      </c>
      <c r="J106" s="61">
        <f>SUM(F106:I106)</f>
        <v>1483.29</v>
      </c>
      <c r="K106" s="62">
        <f>E106-J106</f>
        <v>23191.71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s="32" customFormat="1" x14ac:dyDescent="0.25">
      <c r="A107" s="24" t="s">
        <v>118</v>
      </c>
      <c r="B107" s="37" t="s">
        <v>95</v>
      </c>
      <c r="C107" s="37" t="s">
        <v>83</v>
      </c>
      <c r="D107" s="87" t="s">
        <v>156</v>
      </c>
      <c r="E107" s="64">
        <v>54000</v>
      </c>
      <c r="F107" s="64">
        <v>1549.8</v>
      </c>
      <c r="G107" s="64">
        <v>2181.92</v>
      </c>
      <c r="H107" s="64">
        <v>1641.6</v>
      </c>
      <c r="I107" s="64">
        <v>1602.45</v>
      </c>
      <c r="J107" s="61">
        <f t="shared" ref="J107" si="45">SUM(F107:I107)</f>
        <v>6975.7699999999995</v>
      </c>
      <c r="K107" s="62">
        <f t="shared" ref="K107" si="46">E107-J107</f>
        <v>47024.23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2" customFormat="1" x14ac:dyDescent="0.25">
      <c r="A108" s="24" t="s">
        <v>160</v>
      </c>
      <c r="B108" s="37" t="s">
        <v>161</v>
      </c>
      <c r="C108" s="37" t="s">
        <v>83</v>
      </c>
      <c r="D108" s="87" t="s">
        <v>157</v>
      </c>
      <c r="E108" s="64">
        <v>35500</v>
      </c>
      <c r="F108" s="64">
        <v>1018.85</v>
      </c>
      <c r="G108" s="64">
        <v>0</v>
      </c>
      <c r="H108" s="64">
        <v>1079.2</v>
      </c>
      <c r="I108" s="64">
        <v>25</v>
      </c>
      <c r="J108" s="61">
        <v>2123.0500000000002</v>
      </c>
      <c r="K108" s="62">
        <f t="shared" ref="K108" si="47">E108-J108</f>
        <v>33376.949999999997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7" customFormat="1" x14ac:dyDescent="0.25">
      <c r="A109" s="56" t="s">
        <v>17</v>
      </c>
      <c r="B109" s="57">
        <v>3</v>
      </c>
      <c r="C109" s="58"/>
      <c r="D109" s="92"/>
      <c r="E109" s="65">
        <f>SUM(E106:E108)</f>
        <v>114175</v>
      </c>
      <c r="F109" s="65">
        <f t="shared" ref="F109:K109" si="48">SUM(F106:F108)</f>
        <v>3276.8199999999997</v>
      </c>
      <c r="G109" s="65">
        <f t="shared" si="48"/>
        <v>2181.92</v>
      </c>
      <c r="H109" s="65">
        <f t="shared" si="48"/>
        <v>3470.92</v>
      </c>
      <c r="I109" s="65">
        <f t="shared" si="48"/>
        <v>1652.45</v>
      </c>
      <c r="J109" s="65">
        <f t="shared" si="48"/>
        <v>10582.11</v>
      </c>
      <c r="K109" s="65">
        <f t="shared" si="48"/>
        <v>103592.89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s="32" customFormat="1" x14ac:dyDescent="0.25">
      <c r="A110" s="13"/>
      <c r="B110" s="13"/>
      <c r="C110" s="15"/>
      <c r="D110" s="84"/>
      <c r="E110" s="62"/>
      <c r="F110" s="62"/>
      <c r="G110" s="62"/>
      <c r="H110" s="62"/>
      <c r="I110" s="62"/>
      <c r="J110" s="62"/>
      <c r="K110" s="62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2" customFormat="1" x14ac:dyDescent="0.25">
      <c r="A111" s="43" t="s">
        <v>107</v>
      </c>
      <c r="B111" s="41"/>
      <c r="C111" s="42"/>
      <c r="D111" s="96"/>
      <c r="E111" s="73"/>
      <c r="F111" s="73"/>
      <c r="G111" s="73"/>
      <c r="H111" s="73"/>
      <c r="I111" s="73"/>
      <c r="J111" s="73"/>
      <c r="K111" s="73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s="32" customFormat="1" x14ac:dyDescent="0.25">
      <c r="A112" s="10" t="s">
        <v>87</v>
      </c>
      <c r="B112" s="10" t="s">
        <v>129</v>
      </c>
      <c r="C112" s="27" t="s">
        <v>91</v>
      </c>
      <c r="D112" s="85" t="s">
        <v>157</v>
      </c>
      <c r="E112" s="74">
        <v>74000</v>
      </c>
      <c r="F112" s="74">
        <v>2123.8000000000002</v>
      </c>
      <c r="G112" s="74">
        <v>5805.71</v>
      </c>
      <c r="H112" s="74">
        <v>2249.6</v>
      </c>
      <c r="I112" s="74">
        <v>1602.45</v>
      </c>
      <c r="J112" s="61">
        <f t="shared" ref="J112" si="49">SUM(F112:I112)</f>
        <v>11781.560000000001</v>
      </c>
      <c r="K112" s="62">
        <f t="shared" ref="K112" si="50">E112-J112</f>
        <v>62218.44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2" customFormat="1" x14ac:dyDescent="0.25">
      <c r="A113" s="10" t="s">
        <v>33</v>
      </c>
      <c r="B113" s="10" t="s">
        <v>144</v>
      </c>
      <c r="C113" s="27" t="s">
        <v>80</v>
      </c>
      <c r="D113" s="85" t="s">
        <v>156</v>
      </c>
      <c r="E113" s="74">
        <v>55000</v>
      </c>
      <c r="F113" s="74">
        <v>1578.5</v>
      </c>
      <c r="G113" s="74">
        <v>2559.6799999999998</v>
      </c>
      <c r="H113" s="74">
        <v>1672</v>
      </c>
      <c r="I113" s="74">
        <v>762.2</v>
      </c>
      <c r="J113" s="61">
        <f t="shared" ref="J113:J115" si="51">SUM(F113:I113)</f>
        <v>6572.38</v>
      </c>
      <c r="K113" s="62">
        <f t="shared" ref="K113:K115" si="52">E113-J113</f>
        <v>48427.62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ht="15" customHeight="1" x14ac:dyDescent="0.25">
      <c r="A114" s="10" t="s">
        <v>32</v>
      </c>
      <c r="B114" s="10" t="s">
        <v>30</v>
      </c>
      <c r="C114" s="48" t="s">
        <v>135</v>
      </c>
      <c r="D114" s="97" t="s">
        <v>157</v>
      </c>
      <c r="E114" s="74">
        <v>24675</v>
      </c>
      <c r="F114" s="74">
        <v>708.17</v>
      </c>
      <c r="G114" s="74">
        <v>0</v>
      </c>
      <c r="H114" s="74">
        <v>750.12</v>
      </c>
      <c r="I114" s="74">
        <v>400.2</v>
      </c>
      <c r="J114" s="61">
        <f t="shared" si="51"/>
        <v>1858.49</v>
      </c>
      <c r="K114" s="62">
        <f t="shared" si="52"/>
        <v>22816.51</v>
      </c>
      <c r="L114" s="37"/>
      <c r="M114" s="37"/>
    </row>
    <row r="115" spans="1:27" s="37" customFormat="1" x14ac:dyDescent="0.25">
      <c r="A115" s="27" t="s">
        <v>31</v>
      </c>
      <c r="B115" s="27" t="s">
        <v>145</v>
      </c>
      <c r="C115" s="109" t="s">
        <v>80</v>
      </c>
      <c r="D115" s="112" t="s">
        <v>156</v>
      </c>
      <c r="E115" s="64">
        <v>43000</v>
      </c>
      <c r="F115" s="64">
        <v>1234.0999999999999</v>
      </c>
      <c r="G115" s="64">
        <v>629.44000000000005</v>
      </c>
      <c r="H115" s="64">
        <v>1307.2</v>
      </c>
      <c r="I115" s="64">
        <v>2050.0500000000002</v>
      </c>
      <c r="J115" s="61">
        <f t="shared" si="51"/>
        <v>5220.79</v>
      </c>
      <c r="K115" s="62">
        <f t="shared" si="52"/>
        <v>37779.21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s="37" customFormat="1" x14ac:dyDescent="0.25">
      <c r="A116" s="56" t="s">
        <v>17</v>
      </c>
      <c r="B116" s="57">
        <v>4</v>
      </c>
      <c r="C116" s="58"/>
      <c r="D116" s="92"/>
      <c r="E116" s="65">
        <f>SUM(E112:E115)</f>
        <v>196675</v>
      </c>
      <c r="F116" s="65">
        <f t="shared" ref="F116:K116" si="53">SUM(F112:F115)</f>
        <v>5644.57</v>
      </c>
      <c r="G116" s="65">
        <f t="shared" si="53"/>
        <v>8994.83</v>
      </c>
      <c r="H116" s="65">
        <f t="shared" si="53"/>
        <v>5978.92</v>
      </c>
      <c r="I116" s="65">
        <f t="shared" si="53"/>
        <v>4814.8999999999996</v>
      </c>
      <c r="J116" s="65">
        <f t="shared" si="53"/>
        <v>25433.220000000005</v>
      </c>
      <c r="K116" s="65">
        <f t="shared" si="53"/>
        <v>171241.78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s="32" customFormat="1" x14ac:dyDescent="0.25">
      <c r="A117" s="13"/>
      <c r="B117" s="13"/>
      <c r="C117" s="15"/>
      <c r="D117" s="84"/>
      <c r="E117" s="62"/>
      <c r="F117" s="62"/>
      <c r="G117" s="62"/>
      <c r="H117" s="62"/>
      <c r="I117" s="62"/>
      <c r="J117" s="62"/>
      <c r="K117" s="62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47" t="s">
        <v>130</v>
      </c>
      <c r="B118" s="27"/>
      <c r="C118" s="27"/>
      <c r="D118" s="85"/>
      <c r="E118" s="74"/>
      <c r="F118" s="74"/>
      <c r="G118" s="74"/>
      <c r="H118" s="74"/>
      <c r="I118" s="74"/>
      <c r="J118" s="74"/>
      <c r="K118" s="74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10" t="s">
        <v>23</v>
      </c>
      <c r="B119" s="10" t="s">
        <v>28</v>
      </c>
      <c r="C119" s="27" t="s">
        <v>91</v>
      </c>
      <c r="D119" s="85" t="s">
        <v>156</v>
      </c>
      <c r="E119" s="74">
        <v>45000</v>
      </c>
      <c r="F119" s="74">
        <v>1291.5</v>
      </c>
      <c r="G119" s="74">
        <v>1148.33</v>
      </c>
      <c r="H119" s="74">
        <v>1368</v>
      </c>
      <c r="I119" s="74">
        <v>25</v>
      </c>
      <c r="J119" s="61">
        <f t="shared" ref="J119:J120" si="54">SUM(F119:I119)</f>
        <v>3832.83</v>
      </c>
      <c r="K119" s="62">
        <f t="shared" ref="K119:K120" si="55">E119-J119</f>
        <v>41167.17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10" t="s">
        <v>73</v>
      </c>
      <c r="B120" s="10" t="s">
        <v>146</v>
      </c>
      <c r="C120" s="27" t="s">
        <v>91</v>
      </c>
      <c r="D120" s="85" t="s">
        <v>157</v>
      </c>
      <c r="E120" s="74">
        <v>29400</v>
      </c>
      <c r="F120" s="74">
        <v>843.78</v>
      </c>
      <c r="G120" s="74">
        <v>0</v>
      </c>
      <c r="H120" s="74">
        <v>893.76</v>
      </c>
      <c r="I120" s="74">
        <v>1602.45</v>
      </c>
      <c r="J120" s="61">
        <f t="shared" si="54"/>
        <v>3339.99</v>
      </c>
      <c r="K120" s="62">
        <f t="shared" si="55"/>
        <v>26060.010000000002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s="37" customFormat="1" x14ac:dyDescent="0.25">
      <c r="A121" s="10" t="s">
        <v>34</v>
      </c>
      <c r="B121" s="10" t="s">
        <v>146</v>
      </c>
      <c r="C121" s="27" t="s">
        <v>91</v>
      </c>
      <c r="D121" s="85" t="s">
        <v>157</v>
      </c>
      <c r="E121" s="74">
        <v>29400</v>
      </c>
      <c r="F121" s="74">
        <v>843.78</v>
      </c>
      <c r="G121" s="74">
        <v>0</v>
      </c>
      <c r="H121" s="74">
        <v>893.76</v>
      </c>
      <c r="I121" s="74">
        <v>152.6</v>
      </c>
      <c r="J121" s="61">
        <f>SUM(F121:I121)</f>
        <v>1890.1399999999999</v>
      </c>
      <c r="K121" s="62">
        <f>E121-J121</f>
        <v>27509.86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" customHeight="1" x14ac:dyDescent="0.25">
      <c r="A122" s="27" t="s">
        <v>188</v>
      </c>
      <c r="B122" s="27" t="s">
        <v>16</v>
      </c>
      <c r="C122" s="27" t="s">
        <v>91</v>
      </c>
      <c r="D122" s="87" t="s">
        <v>156</v>
      </c>
      <c r="E122" s="64">
        <v>95000</v>
      </c>
      <c r="F122" s="64">
        <v>2726.5</v>
      </c>
      <c r="G122" s="64">
        <v>10929.24</v>
      </c>
      <c r="H122" s="64">
        <v>2888</v>
      </c>
      <c r="I122" s="64">
        <v>25</v>
      </c>
      <c r="J122" s="64">
        <v>16568.740000000002</v>
      </c>
      <c r="K122" s="64">
        <v>78431.259999999995</v>
      </c>
    </row>
    <row r="123" spans="1:27" s="37" customFormat="1" x14ac:dyDescent="0.25">
      <c r="A123" s="56" t="s">
        <v>17</v>
      </c>
      <c r="B123" s="57">
        <v>4</v>
      </c>
      <c r="C123" s="58"/>
      <c r="D123" s="92"/>
      <c r="E123" s="65">
        <f>SUM(E119:E122)</f>
        <v>198800</v>
      </c>
      <c r="F123" s="65">
        <f>SUM(F119:F122)</f>
        <v>5705.5599999999995</v>
      </c>
      <c r="G123" s="65">
        <f>SUM(G119:G122)</f>
        <v>12077.57</v>
      </c>
      <c r="H123" s="65">
        <f>SUM(H119:H122)</f>
        <v>6043.52</v>
      </c>
      <c r="I123" s="65">
        <f>SUM(I119:I122)</f>
        <v>1805.05</v>
      </c>
      <c r="J123" s="65">
        <f>SUM(J119:J122)</f>
        <v>25631.7</v>
      </c>
      <c r="K123" s="65">
        <f>SUM(K119:K122)</f>
        <v>173168.3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s="20" customFormat="1" ht="17.25" customHeight="1" x14ac:dyDescent="0.25">
      <c r="A124" s="43"/>
      <c r="B124" s="52"/>
      <c r="C124" s="47"/>
      <c r="D124" s="98"/>
      <c r="E124" s="75"/>
      <c r="F124" s="75"/>
      <c r="G124" s="75"/>
      <c r="H124" s="75"/>
      <c r="I124" s="75"/>
      <c r="J124" s="75"/>
      <c r="K124" s="75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spans="1:27" s="32" customFormat="1" x14ac:dyDescent="0.25">
      <c r="A125" s="40" t="s">
        <v>108</v>
      </c>
      <c r="B125" s="41"/>
      <c r="C125" s="42"/>
      <c r="D125" s="96"/>
      <c r="E125" s="73"/>
      <c r="F125" s="73"/>
      <c r="G125" s="73"/>
      <c r="H125" s="73"/>
      <c r="I125" s="73"/>
      <c r="J125" s="73"/>
      <c r="K125" s="73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7" customFormat="1" x14ac:dyDescent="0.25">
      <c r="A126" s="2" t="s">
        <v>90</v>
      </c>
      <c r="B126" s="2" t="s">
        <v>165</v>
      </c>
      <c r="C126" s="37" t="s">
        <v>91</v>
      </c>
      <c r="D126" s="87" t="s">
        <v>157</v>
      </c>
      <c r="E126" s="63">
        <v>110000</v>
      </c>
      <c r="F126" s="63">
        <v>3157</v>
      </c>
      <c r="G126" s="63">
        <v>13668.89</v>
      </c>
      <c r="H126" s="63">
        <v>3344</v>
      </c>
      <c r="I126" s="63">
        <v>3179.9</v>
      </c>
      <c r="J126" s="61">
        <f t="shared" ref="J126" si="56">SUM(F126:I126)</f>
        <v>23349.79</v>
      </c>
      <c r="K126" s="62">
        <f t="shared" ref="K126" si="57">E126-J126</f>
        <v>86650.209999999992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s="37" customFormat="1" x14ac:dyDescent="0.25">
      <c r="A127" s="56" t="s">
        <v>17</v>
      </c>
      <c r="B127" s="57">
        <v>1</v>
      </c>
      <c r="C127" s="58"/>
      <c r="D127" s="92"/>
      <c r="E127" s="65">
        <f>SUM(E126)</f>
        <v>110000</v>
      </c>
      <c r="F127" s="65">
        <f t="shared" ref="F127:K127" si="58">SUM(F126)</f>
        <v>3157</v>
      </c>
      <c r="G127" s="65">
        <f t="shared" si="58"/>
        <v>13668.89</v>
      </c>
      <c r="H127" s="65">
        <f t="shared" si="58"/>
        <v>3344</v>
      </c>
      <c r="I127" s="65">
        <f t="shared" si="58"/>
        <v>3179.9</v>
      </c>
      <c r="J127" s="65">
        <f t="shared" si="58"/>
        <v>23349.79</v>
      </c>
      <c r="K127" s="65">
        <f t="shared" si="58"/>
        <v>86650.209999999992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32" customFormat="1" x14ac:dyDescent="0.25">
      <c r="A128" s="13"/>
      <c r="B128" s="13"/>
      <c r="C128" s="15"/>
      <c r="D128" s="84"/>
      <c r="E128" s="62"/>
      <c r="F128" s="62"/>
      <c r="G128" s="62"/>
      <c r="H128" s="62"/>
      <c r="I128" s="62"/>
      <c r="J128" s="62"/>
      <c r="K128" s="62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s="37" customFormat="1" x14ac:dyDescent="0.25">
      <c r="A129" s="40" t="s">
        <v>110</v>
      </c>
      <c r="B129" s="41"/>
      <c r="C129" s="42"/>
      <c r="D129" s="96"/>
      <c r="E129" s="73"/>
      <c r="F129" s="73"/>
      <c r="G129" s="73"/>
      <c r="H129" s="73"/>
      <c r="I129" s="73"/>
      <c r="J129" s="73"/>
      <c r="K129" s="73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37" customFormat="1" x14ac:dyDescent="0.25">
      <c r="A130" s="35" t="s">
        <v>92</v>
      </c>
      <c r="B130" s="24" t="s">
        <v>93</v>
      </c>
      <c r="C130" s="24" t="s">
        <v>83</v>
      </c>
      <c r="D130" s="89" t="s">
        <v>157</v>
      </c>
      <c r="E130" s="76">
        <v>110000</v>
      </c>
      <c r="F130" s="76">
        <v>3157</v>
      </c>
      <c r="G130" s="76">
        <v>14457.62</v>
      </c>
      <c r="H130" s="76">
        <v>3344</v>
      </c>
      <c r="I130" s="76">
        <v>2529</v>
      </c>
      <c r="J130" s="61">
        <f t="shared" ref="J130" si="59">SUM(F130:I130)</f>
        <v>23487.620000000003</v>
      </c>
      <c r="K130" s="62">
        <f t="shared" ref="K130" si="60">E130-J130</f>
        <v>86512.38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7" customFormat="1" x14ac:dyDescent="0.25">
      <c r="A131" s="56" t="s">
        <v>17</v>
      </c>
      <c r="B131" s="57">
        <v>1</v>
      </c>
      <c r="C131" s="58"/>
      <c r="D131" s="92"/>
      <c r="E131" s="65">
        <f>SUM(E130)</f>
        <v>110000</v>
      </c>
      <c r="F131" s="65">
        <f t="shared" ref="F131:K131" si="61">SUM(F130)</f>
        <v>3157</v>
      </c>
      <c r="G131" s="65">
        <f t="shared" si="61"/>
        <v>14457.62</v>
      </c>
      <c r="H131" s="65">
        <f t="shared" si="61"/>
        <v>3344</v>
      </c>
      <c r="I131" s="65">
        <f t="shared" si="61"/>
        <v>2529</v>
      </c>
      <c r="J131" s="65">
        <f t="shared" si="61"/>
        <v>23487.620000000003</v>
      </c>
      <c r="K131" s="65">
        <f t="shared" si="61"/>
        <v>86512.38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2" customFormat="1" x14ac:dyDescent="0.25">
      <c r="A132" s="13"/>
      <c r="B132" s="13"/>
      <c r="C132" s="15"/>
      <c r="D132" s="84"/>
      <c r="E132" s="62"/>
      <c r="F132" s="62"/>
      <c r="G132" s="62"/>
      <c r="H132" s="62"/>
      <c r="I132" s="62"/>
      <c r="J132" s="62"/>
      <c r="K132" s="62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27" s="37" customFormat="1" x14ac:dyDescent="0.25">
      <c r="A133" s="40" t="s">
        <v>112</v>
      </c>
      <c r="B133" s="13"/>
      <c r="C133" s="15"/>
      <c r="D133" s="84"/>
      <c r="E133" s="62"/>
      <c r="F133" s="62"/>
      <c r="G133" s="62"/>
      <c r="H133" s="62"/>
      <c r="I133" s="62"/>
      <c r="J133" s="62"/>
      <c r="K133" s="62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s="37" customFormat="1" x14ac:dyDescent="0.25">
      <c r="A134" s="13" t="s">
        <v>133</v>
      </c>
      <c r="B134" s="13" t="s">
        <v>134</v>
      </c>
      <c r="C134" s="15" t="s">
        <v>83</v>
      </c>
      <c r="D134" s="84" t="s">
        <v>157</v>
      </c>
      <c r="E134" s="62">
        <v>50000</v>
      </c>
      <c r="F134" s="62">
        <v>1435</v>
      </c>
      <c r="G134" s="62">
        <v>1854</v>
      </c>
      <c r="H134" s="62">
        <v>1520</v>
      </c>
      <c r="I134" s="62">
        <v>25</v>
      </c>
      <c r="J134" s="61">
        <f t="shared" ref="J134" si="62">SUM(F134:I134)</f>
        <v>4834</v>
      </c>
      <c r="K134" s="62">
        <f t="shared" ref="K134" si="63">E134-J134</f>
        <v>45166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7" customFormat="1" x14ac:dyDescent="0.25">
      <c r="A135" s="56" t="s">
        <v>17</v>
      </c>
      <c r="B135" s="57">
        <v>1</v>
      </c>
      <c r="C135" s="58"/>
      <c r="D135" s="92"/>
      <c r="E135" s="65">
        <f t="shared" ref="E135:K135" si="64">SUM(E134:E134)</f>
        <v>50000</v>
      </c>
      <c r="F135" s="65">
        <f t="shared" si="64"/>
        <v>1435</v>
      </c>
      <c r="G135" s="65">
        <f t="shared" si="64"/>
        <v>1854</v>
      </c>
      <c r="H135" s="65">
        <f t="shared" si="64"/>
        <v>1520</v>
      </c>
      <c r="I135" s="65">
        <f t="shared" si="64"/>
        <v>25</v>
      </c>
      <c r="J135" s="65">
        <f t="shared" si="64"/>
        <v>4834</v>
      </c>
      <c r="K135" s="65">
        <f t="shared" si="64"/>
        <v>45166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2" customFormat="1" x14ac:dyDescent="0.25">
      <c r="A136" s="13"/>
      <c r="B136" s="13"/>
      <c r="C136" s="15"/>
      <c r="D136" s="84"/>
      <c r="E136" s="62"/>
      <c r="F136" s="62"/>
      <c r="G136" s="62"/>
      <c r="H136" s="62"/>
      <c r="I136" s="62"/>
      <c r="J136" s="62"/>
      <c r="K136" s="62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s="32" customFormat="1" x14ac:dyDescent="0.25">
      <c r="A137" s="5" t="s">
        <v>109</v>
      </c>
      <c r="B137" s="13"/>
      <c r="C137" s="15"/>
      <c r="D137" s="84"/>
      <c r="E137" s="62"/>
      <c r="F137" s="62"/>
      <c r="G137" s="62"/>
      <c r="H137" s="62"/>
      <c r="I137" s="62"/>
      <c r="J137" s="62"/>
      <c r="K137" s="62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s="37" customFormat="1" x14ac:dyDescent="0.25">
      <c r="A138" s="18" t="s">
        <v>78</v>
      </c>
      <c r="B138" s="18" t="s">
        <v>141</v>
      </c>
      <c r="C138" s="113" t="s">
        <v>82</v>
      </c>
      <c r="D138" s="88" t="s">
        <v>157</v>
      </c>
      <c r="E138" s="62">
        <v>74000</v>
      </c>
      <c r="F138" s="62">
        <v>2123.8000000000002</v>
      </c>
      <c r="G138" s="62">
        <v>5490.22</v>
      </c>
      <c r="H138" s="62">
        <v>2249.6</v>
      </c>
      <c r="I138" s="62">
        <v>3922.7</v>
      </c>
      <c r="J138" s="61">
        <v>13786.32</v>
      </c>
      <c r="K138" s="62">
        <f t="shared" ref="K138" si="65">E138-J138</f>
        <v>60213.68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7" customFormat="1" x14ac:dyDescent="0.25">
      <c r="A139" s="56" t="s">
        <v>17</v>
      </c>
      <c r="B139" s="57">
        <v>1</v>
      </c>
      <c r="C139" s="58"/>
      <c r="D139" s="92"/>
      <c r="E139" s="65">
        <f>SUM(E138)</f>
        <v>74000</v>
      </c>
      <c r="F139" s="65">
        <f t="shared" ref="F139:K139" si="66">SUM(F138)</f>
        <v>2123.8000000000002</v>
      </c>
      <c r="G139" s="65">
        <f t="shared" si="66"/>
        <v>5490.22</v>
      </c>
      <c r="H139" s="65">
        <f t="shared" si="66"/>
        <v>2249.6</v>
      </c>
      <c r="I139" s="65">
        <f t="shared" si="66"/>
        <v>3922.7</v>
      </c>
      <c r="J139" s="65">
        <f t="shared" si="66"/>
        <v>13786.32</v>
      </c>
      <c r="K139" s="65">
        <f t="shared" si="66"/>
        <v>60213.68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2" customFormat="1" x14ac:dyDescent="0.25">
      <c r="A140" s="13"/>
      <c r="B140" s="13"/>
      <c r="C140" s="15"/>
      <c r="D140" s="84"/>
      <c r="E140" s="62"/>
      <c r="F140" s="62"/>
      <c r="G140" s="62"/>
      <c r="H140" s="62"/>
      <c r="I140" s="62"/>
      <c r="J140" s="62"/>
      <c r="K140" s="62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2" customFormat="1" x14ac:dyDescent="0.25">
      <c r="A141" s="40" t="s">
        <v>111</v>
      </c>
      <c r="B141" s="22"/>
      <c r="C141" s="26"/>
      <c r="D141" s="91"/>
      <c r="E141" s="60"/>
      <c r="F141" s="60"/>
      <c r="G141" s="60"/>
      <c r="H141" s="60"/>
      <c r="I141" s="60"/>
      <c r="J141" s="60"/>
      <c r="K141" s="60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2" customFormat="1" x14ac:dyDescent="0.25">
      <c r="A142" s="13" t="s">
        <v>77</v>
      </c>
      <c r="B142" s="13" t="s">
        <v>143</v>
      </c>
      <c r="C142" s="15" t="s">
        <v>83</v>
      </c>
      <c r="D142" s="84" t="s">
        <v>157</v>
      </c>
      <c r="E142" s="62">
        <v>62000</v>
      </c>
      <c r="F142" s="62">
        <v>1779.4</v>
      </c>
      <c r="G142" s="62">
        <v>3863.04</v>
      </c>
      <c r="H142" s="62">
        <v>1884.8</v>
      </c>
      <c r="I142" s="62">
        <v>25</v>
      </c>
      <c r="J142" s="61">
        <f>SUM(F142:I142)</f>
        <v>7552.2400000000007</v>
      </c>
      <c r="K142" s="62">
        <f>E142-J142</f>
        <v>54447.76</v>
      </c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2" customFormat="1" x14ac:dyDescent="0.25">
      <c r="A143" s="18" t="s">
        <v>64</v>
      </c>
      <c r="B143" s="18" t="s">
        <v>142</v>
      </c>
      <c r="C143" s="110" t="s">
        <v>81</v>
      </c>
      <c r="D143" s="93" t="s">
        <v>157</v>
      </c>
      <c r="E143" s="77">
        <v>52000</v>
      </c>
      <c r="F143" s="62">
        <v>1492.4</v>
      </c>
      <c r="G143" s="62">
        <v>2136.27</v>
      </c>
      <c r="H143" s="62">
        <v>1580.8</v>
      </c>
      <c r="I143" s="62">
        <v>152.6</v>
      </c>
      <c r="J143" s="61">
        <f>SUM(F143:I143)</f>
        <v>5362.0700000000006</v>
      </c>
      <c r="K143" s="62">
        <f>E143-J143</f>
        <v>46637.93</v>
      </c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2" customFormat="1" x14ac:dyDescent="0.25">
      <c r="A144" s="13" t="s">
        <v>65</v>
      </c>
      <c r="B144" s="13" t="s">
        <v>142</v>
      </c>
      <c r="C144" s="16" t="s">
        <v>83</v>
      </c>
      <c r="D144" s="95" t="s">
        <v>157</v>
      </c>
      <c r="E144" s="77">
        <v>40000</v>
      </c>
      <c r="F144" s="62">
        <v>1148</v>
      </c>
      <c r="G144" s="62">
        <v>442.65</v>
      </c>
      <c r="H144" s="62">
        <v>1216</v>
      </c>
      <c r="I144" s="62">
        <v>25</v>
      </c>
      <c r="J144" s="61">
        <f t="shared" ref="J144" si="67">SUM(F144:I144)</f>
        <v>2831.65</v>
      </c>
      <c r="K144" s="62">
        <f t="shared" ref="K144" si="68">E144-J144</f>
        <v>37168.35</v>
      </c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s="37" customFormat="1" x14ac:dyDescent="0.25">
      <c r="A145" s="56" t="s">
        <v>17</v>
      </c>
      <c r="B145" s="57">
        <v>3</v>
      </c>
      <c r="C145" s="58"/>
      <c r="D145" s="92"/>
      <c r="E145" s="65">
        <f t="shared" ref="E145:K145" si="69">SUM(E142:E144)</f>
        <v>154000</v>
      </c>
      <c r="F145" s="65">
        <f t="shared" si="69"/>
        <v>4419.8</v>
      </c>
      <c r="G145" s="65">
        <f t="shared" si="69"/>
        <v>6441.9599999999991</v>
      </c>
      <c r="H145" s="65">
        <f t="shared" si="69"/>
        <v>4681.6000000000004</v>
      </c>
      <c r="I145" s="65">
        <f t="shared" si="69"/>
        <v>202.6</v>
      </c>
      <c r="J145" s="65">
        <f t="shared" si="69"/>
        <v>15745.960000000001</v>
      </c>
      <c r="K145" s="65">
        <f t="shared" si="69"/>
        <v>138254.04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s="32" customFormat="1" x14ac:dyDescent="0.25">
      <c r="A146" s="13"/>
      <c r="B146" s="13"/>
      <c r="C146" s="15"/>
      <c r="D146" s="84"/>
      <c r="E146" s="62"/>
      <c r="F146" s="62"/>
      <c r="G146" s="62"/>
      <c r="H146" s="62"/>
      <c r="I146" s="62"/>
      <c r="J146" s="62"/>
      <c r="K146" s="62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s="37" customFormat="1" x14ac:dyDescent="0.25">
      <c r="A147" s="40" t="s">
        <v>113</v>
      </c>
      <c r="B147" s="22"/>
      <c r="C147" s="26"/>
      <c r="D147" s="91"/>
      <c r="E147" s="60"/>
      <c r="F147" s="60"/>
      <c r="G147" s="60"/>
      <c r="H147" s="60"/>
      <c r="I147" s="60"/>
      <c r="J147" s="60"/>
      <c r="K147" s="60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32" customFormat="1" x14ac:dyDescent="0.25">
      <c r="A148" s="18" t="s">
        <v>75</v>
      </c>
      <c r="B148" s="33" t="s">
        <v>147</v>
      </c>
      <c r="C148" s="34" t="s">
        <v>83</v>
      </c>
      <c r="D148" s="99" t="s">
        <v>156</v>
      </c>
      <c r="E148" s="78">
        <v>25200</v>
      </c>
      <c r="F148" s="78">
        <v>723.24</v>
      </c>
      <c r="G148" s="78">
        <v>0</v>
      </c>
      <c r="H148" s="78">
        <v>766.08</v>
      </c>
      <c r="I148" s="78">
        <v>25</v>
      </c>
      <c r="J148" s="61">
        <f>SUM(F148:I148)</f>
        <v>1514.3200000000002</v>
      </c>
      <c r="K148" s="62">
        <f>E148-J148</f>
        <v>23685.68</v>
      </c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7" customFormat="1" x14ac:dyDescent="0.25">
      <c r="A149" s="33" t="s">
        <v>76</v>
      </c>
      <c r="B149" s="33" t="s">
        <v>147</v>
      </c>
      <c r="C149" s="36" t="s">
        <v>83</v>
      </c>
      <c r="D149" s="100" t="s">
        <v>156</v>
      </c>
      <c r="E149" s="78">
        <v>43000</v>
      </c>
      <c r="F149" s="78">
        <v>1234.0999999999999</v>
      </c>
      <c r="G149" s="78">
        <v>866.06</v>
      </c>
      <c r="H149" s="78">
        <v>1307.2</v>
      </c>
      <c r="I149" s="78">
        <v>25</v>
      </c>
      <c r="J149" s="61">
        <f t="shared" ref="J149" si="70">SUM(F149:I149)</f>
        <v>3432.3599999999997</v>
      </c>
      <c r="K149" s="62">
        <f t="shared" ref="K149" si="71">E149-J149</f>
        <v>39567.64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7" customFormat="1" x14ac:dyDescent="0.25">
      <c r="A150" s="56" t="s">
        <v>17</v>
      </c>
      <c r="B150" s="57">
        <v>2</v>
      </c>
      <c r="C150" s="58"/>
      <c r="D150" s="92"/>
      <c r="E150" s="65">
        <f>SUM(E148:E149)</f>
        <v>68200</v>
      </c>
      <c r="F150" s="65">
        <f t="shared" ref="F150:K150" si="72">SUM(F148:F149)</f>
        <v>1957.34</v>
      </c>
      <c r="G150" s="65">
        <f t="shared" si="72"/>
        <v>866.06</v>
      </c>
      <c r="H150" s="65">
        <f t="shared" si="72"/>
        <v>2073.2800000000002</v>
      </c>
      <c r="I150" s="65">
        <f t="shared" si="72"/>
        <v>50</v>
      </c>
      <c r="J150" s="65">
        <f t="shared" si="72"/>
        <v>4946.68</v>
      </c>
      <c r="K150" s="65">
        <f t="shared" si="72"/>
        <v>63253.32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2" customFormat="1" x14ac:dyDescent="0.25">
      <c r="A151" s="41"/>
      <c r="B151" s="41"/>
      <c r="C151" s="42"/>
      <c r="D151" s="96"/>
      <c r="E151" s="73"/>
      <c r="F151" s="73"/>
      <c r="G151" s="73"/>
      <c r="H151" s="73"/>
      <c r="I151" s="73"/>
      <c r="J151" s="73"/>
      <c r="K151" s="73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2" customFormat="1" x14ac:dyDescent="0.25">
      <c r="A152" s="43" t="s">
        <v>114</v>
      </c>
      <c r="B152" s="41"/>
      <c r="C152" s="42"/>
      <c r="D152" s="96"/>
      <c r="E152" s="73"/>
      <c r="F152" s="73"/>
      <c r="G152" s="73"/>
      <c r="H152" s="73"/>
      <c r="I152" s="73"/>
      <c r="J152" s="73"/>
      <c r="K152" s="73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33" t="s">
        <v>71</v>
      </c>
      <c r="B153" s="33" t="s">
        <v>53</v>
      </c>
      <c r="C153" s="34" t="s">
        <v>135</v>
      </c>
      <c r="D153" s="99" t="s">
        <v>156</v>
      </c>
      <c r="E153" s="78">
        <v>10000</v>
      </c>
      <c r="F153" s="78">
        <v>287</v>
      </c>
      <c r="G153" s="78">
        <v>0</v>
      </c>
      <c r="H153" s="78">
        <v>304</v>
      </c>
      <c r="I153" s="78">
        <v>1602.45</v>
      </c>
      <c r="J153" s="61">
        <f>SUM(F153:I153)</f>
        <v>2193.4499999999998</v>
      </c>
      <c r="K153" s="62">
        <f>E153-J153</f>
        <v>7806.55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18" t="s">
        <v>36</v>
      </c>
      <c r="B154" s="13" t="s">
        <v>148</v>
      </c>
      <c r="C154" s="14" t="s">
        <v>83</v>
      </c>
      <c r="D154" s="93" t="s">
        <v>156</v>
      </c>
      <c r="E154" s="66">
        <v>25200</v>
      </c>
      <c r="F154" s="66">
        <v>723.24</v>
      </c>
      <c r="G154" s="66">
        <v>0</v>
      </c>
      <c r="H154" s="66">
        <v>766.08</v>
      </c>
      <c r="I154" s="66">
        <v>25</v>
      </c>
      <c r="J154" s="61">
        <f t="shared" ref="J154:J155" si="73">SUM(F154:I154)</f>
        <v>1514.3200000000002</v>
      </c>
      <c r="K154" s="62">
        <f t="shared" ref="K154:K155" si="74">E154-J154</f>
        <v>23685.68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18" t="s">
        <v>74</v>
      </c>
      <c r="B155" s="33" t="s">
        <v>148</v>
      </c>
      <c r="C155" s="34" t="s">
        <v>83</v>
      </c>
      <c r="D155" s="99" t="s">
        <v>156</v>
      </c>
      <c r="E155" s="78">
        <v>47500</v>
      </c>
      <c r="F155" s="78">
        <v>1363.25</v>
      </c>
      <c r="G155" s="78">
        <v>1501.16</v>
      </c>
      <c r="H155" s="78">
        <v>1444</v>
      </c>
      <c r="I155" s="78">
        <v>25</v>
      </c>
      <c r="J155" s="61">
        <f t="shared" si="73"/>
        <v>4333.41</v>
      </c>
      <c r="K155" s="62">
        <f t="shared" si="74"/>
        <v>43166.59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18" t="s">
        <v>99</v>
      </c>
      <c r="B156" s="33" t="s">
        <v>148</v>
      </c>
      <c r="C156" s="34" t="s">
        <v>83</v>
      </c>
      <c r="D156" s="99" t="s">
        <v>157</v>
      </c>
      <c r="E156" s="78">
        <v>25200</v>
      </c>
      <c r="F156" s="78">
        <v>723.24</v>
      </c>
      <c r="G156" s="78">
        <v>0</v>
      </c>
      <c r="H156" s="78">
        <v>766.08</v>
      </c>
      <c r="I156" s="78">
        <v>25</v>
      </c>
      <c r="J156" s="61">
        <f>SUM(F156:I156)</f>
        <v>1514.3200000000002</v>
      </c>
      <c r="K156" s="62">
        <f>E156-J156</f>
        <v>23685.68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ht="15" customHeight="1" x14ac:dyDescent="0.25">
      <c r="A157" s="109" t="s">
        <v>176</v>
      </c>
      <c r="B157" s="33" t="s">
        <v>148</v>
      </c>
      <c r="C157" s="34" t="s">
        <v>83</v>
      </c>
      <c r="D157" s="87" t="s">
        <v>157</v>
      </c>
      <c r="E157" s="64">
        <v>25200</v>
      </c>
      <c r="F157" s="64">
        <v>723.24</v>
      </c>
      <c r="G157" s="64">
        <v>0</v>
      </c>
      <c r="H157" s="64">
        <v>766.08</v>
      </c>
      <c r="I157" s="64">
        <v>25</v>
      </c>
      <c r="J157" s="64">
        <f>SUM(F157:I157)</f>
        <v>1514.3200000000002</v>
      </c>
      <c r="K157" s="64">
        <f>E157-J157</f>
        <v>23685.68</v>
      </c>
    </row>
    <row r="158" spans="1:27" s="37" customFormat="1" x14ac:dyDescent="0.25">
      <c r="A158" s="56" t="s">
        <v>17</v>
      </c>
      <c r="B158" s="57">
        <v>5</v>
      </c>
      <c r="C158" s="58"/>
      <c r="D158" s="92"/>
      <c r="E158" s="65">
        <f>SUM(E153:E157)</f>
        <v>133100</v>
      </c>
      <c r="F158" s="65">
        <f t="shared" ref="F158:K158" si="75">SUM(F153:F157)</f>
        <v>3819.9699999999993</v>
      </c>
      <c r="G158" s="65">
        <f t="shared" si="75"/>
        <v>1501.16</v>
      </c>
      <c r="H158" s="65">
        <f t="shared" si="75"/>
        <v>4046.24</v>
      </c>
      <c r="I158" s="65">
        <f t="shared" si="75"/>
        <v>1702.45</v>
      </c>
      <c r="J158" s="65">
        <f t="shared" si="75"/>
        <v>11069.82</v>
      </c>
      <c r="K158" s="65">
        <f t="shared" si="75"/>
        <v>122030.18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s="32" customFormat="1" x14ac:dyDescent="0.25">
      <c r="A159" s="41"/>
      <c r="B159" s="41"/>
      <c r="C159" s="42"/>
      <c r="D159" s="96"/>
      <c r="E159" s="73"/>
      <c r="F159" s="73"/>
      <c r="G159" s="73"/>
      <c r="H159" s="73"/>
      <c r="I159" s="73"/>
      <c r="J159" s="73"/>
      <c r="K159" s="73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x14ac:dyDescent="0.25">
      <c r="A160" s="53" t="s">
        <v>79</v>
      </c>
      <c r="B160" s="54">
        <f>B15+B20+B24+B29+B36+B40+B44+B54+B58+B69+B77+B82+B92+B103+B109+B116+B123+B127+B131+B135+B139+B145+B150+B158</f>
        <v>80</v>
      </c>
      <c r="C160" s="55"/>
      <c r="D160" s="101"/>
      <c r="E160" s="79">
        <f>E15+E20+E24+E29+E36+E40+E44+E54+E58+E69+E77+E82+E92+E103+E109+E116+E123+E127+E131+E135+E139+E145+E150+E158</f>
        <v>3500690.26</v>
      </c>
      <c r="F160" s="79">
        <f>F15+F20+F24+F29+F36+F40+F44+F54+F58+F69+F77+F82+F92+F103+F109+F116+F123+F127+F131+F135+F139+F145+F150+F158</f>
        <v>100469.82</v>
      </c>
      <c r="G160" s="79">
        <f>G15+G20+G24+G29+G36+G40+G44+G54+G58+G69+G109+G116+G123+G127+G131+G135+G139+G145+G150+G158</f>
        <v>209104.69999999998</v>
      </c>
      <c r="H160" s="79">
        <f>H15+H20+H24+H29+H36+H40+H44+H54+H58+H69+H77+H82+H92+H103+H109+H116+H123+H127+H131+H135+H139+H145+H150+H158</f>
        <v>104810.40000000002</v>
      </c>
      <c r="I160" s="79">
        <f>I15+I20+I24+I29+I36+I40+I44+I54+I58+I69+I77+I82+I92+I103+I109+I116+I123+I127+I131+I135+I139+I145+I150+I158</f>
        <v>49558.1</v>
      </c>
      <c r="J160" s="79">
        <f>J15+J20+J24+J29+J36+J40+J44+J54+J58+J69+J77+J82+J92+J103+J109+J116+J123+J127+J131+J135+J139+J145+J150+J158</f>
        <v>463943.01999999996</v>
      </c>
      <c r="K160" s="118">
        <f>K15+K20+K24+K29+K36+K40+K44+K54+K58+K69+K77+K82+K92+K103+K109+K116+K123+K127+K131+K135+K139+K145+K150+K158</f>
        <v>3036747.2399999998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7" customFormat="1" x14ac:dyDescent="0.25">
      <c r="A161" s="53"/>
      <c r="B161" s="54"/>
      <c r="C161" s="55"/>
      <c r="D161" s="101"/>
      <c r="E161" s="79"/>
      <c r="F161" s="79"/>
      <c r="G161" s="79"/>
      <c r="H161" s="79"/>
      <c r="I161" s="79"/>
      <c r="J161" s="79"/>
      <c r="K161" s="118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7" customFormat="1" x14ac:dyDescent="0.25">
      <c r="A162" s="53"/>
      <c r="B162" s="54"/>
      <c r="C162" s="55"/>
      <c r="D162" s="101"/>
      <c r="E162" s="79"/>
      <c r="F162" s="79"/>
      <c r="G162" s="79"/>
      <c r="H162" s="79"/>
      <c r="I162" s="79"/>
      <c r="J162" s="79"/>
      <c r="K162" s="118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7" customFormat="1" x14ac:dyDescent="0.25">
      <c r="A163" s="53"/>
      <c r="B163" s="54"/>
      <c r="C163" s="55"/>
      <c r="D163" s="101"/>
      <c r="E163" s="79"/>
      <c r="F163" s="79"/>
      <c r="G163" s="79"/>
      <c r="H163" s="79"/>
      <c r="I163" s="79"/>
      <c r="J163" s="79"/>
      <c r="K163" s="118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29" customFormat="1" x14ac:dyDescent="0.25">
      <c r="A164" s="3"/>
      <c r="B164" s="3"/>
      <c r="C164" s="8"/>
      <c r="D164" s="102"/>
      <c r="E164" s="63"/>
      <c r="F164" s="63"/>
      <c r="G164" s="63"/>
      <c r="H164" s="63"/>
      <c r="I164" s="63"/>
      <c r="J164" s="63"/>
      <c r="K164" s="63"/>
      <c r="L164" s="19"/>
      <c r="M164" s="1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s="37" customFormat="1" x14ac:dyDescent="0.25">
      <c r="A165" s="3"/>
      <c r="B165" s="3"/>
      <c r="C165" s="8"/>
      <c r="D165" s="102"/>
      <c r="E165" s="63"/>
      <c r="F165" s="63"/>
      <c r="G165" s="63"/>
      <c r="H165" s="63"/>
      <c r="I165" s="63"/>
      <c r="J165" s="63"/>
      <c r="K165" s="63"/>
      <c r="L165" s="19"/>
      <c r="M165" s="1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7" customFormat="1" x14ac:dyDescent="0.25">
      <c r="A166" s="3"/>
      <c r="B166" s="3"/>
      <c r="C166" s="8"/>
      <c r="D166" s="102"/>
      <c r="E166" s="63"/>
      <c r="F166" s="63"/>
      <c r="G166" s="63"/>
      <c r="H166" s="63"/>
      <c r="I166" s="63"/>
      <c r="J166" s="63"/>
      <c r="K166" s="63"/>
      <c r="L166" s="19"/>
      <c r="M166" s="1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7" customFormat="1" x14ac:dyDescent="0.25">
      <c r="A167" s="3"/>
      <c r="B167" s="3"/>
      <c r="C167" s="8"/>
      <c r="D167" s="102"/>
      <c r="E167" s="63"/>
      <c r="F167" s="63"/>
      <c r="G167" s="63"/>
      <c r="H167" s="63"/>
      <c r="I167" s="63"/>
      <c r="J167" s="63"/>
      <c r="K167" s="63"/>
      <c r="L167" s="19"/>
      <c r="M167" s="1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1" x14ac:dyDescent="0.35">
      <c r="A168" s="50"/>
      <c r="B168" s="51"/>
      <c r="C168" s="51"/>
      <c r="D168" s="103"/>
      <c r="E168" s="80"/>
      <c r="F168" s="81"/>
      <c r="G168" s="81"/>
      <c r="H168" s="81"/>
      <c r="I168" s="81"/>
      <c r="J168" s="81"/>
      <c r="K168" s="81"/>
      <c r="L168" s="19"/>
      <c r="M168" s="1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s="37" customFormat="1" ht="21" x14ac:dyDescent="0.35">
      <c r="A169" s="50"/>
      <c r="B169" s="51"/>
      <c r="C169" s="51"/>
      <c r="D169" s="103"/>
      <c r="E169" s="80"/>
      <c r="F169" s="81"/>
      <c r="G169" s="81"/>
      <c r="H169" s="81"/>
      <c r="I169" s="81"/>
      <c r="J169" s="81"/>
      <c r="K169" s="81"/>
      <c r="L169" s="19"/>
      <c r="M169" s="1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s="37" customFormat="1" ht="21" x14ac:dyDescent="0.35">
      <c r="A170" s="50"/>
      <c r="B170" s="51"/>
      <c r="C170" s="51"/>
      <c r="D170" s="103"/>
      <c r="E170" s="80"/>
      <c r="F170" s="81"/>
      <c r="G170" s="81"/>
      <c r="H170" s="81"/>
      <c r="I170" s="81"/>
      <c r="J170" s="81"/>
      <c r="K170" s="81"/>
      <c r="L170" s="19"/>
      <c r="M170" s="1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s="37" customFormat="1" ht="23.25" x14ac:dyDescent="0.35">
      <c r="A171" s="114" t="s">
        <v>183</v>
      </c>
      <c r="B171" s="51"/>
      <c r="C171" s="51"/>
      <c r="D171" s="50"/>
      <c r="E171" s="81"/>
      <c r="F171" s="51"/>
      <c r="G171" s="107"/>
      <c r="H171" s="106"/>
      <c r="I171" s="108"/>
      <c r="J171" s="108"/>
      <c r="K171" s="19"/>
      <c r="L171" s="1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7" s="37" customFormat="1" ht="23.25" x14ac:dyDescent="0.35">
      <c r="A172" s="115" t="s">
        <v>182</v>
      </c>
      <c r="B172" s="51"/>
      <c r="C172" s="51"/>
      <c r="D172" s="106"/>
      <c r="E172" s="51"/>
      <c r="F172" s="51"/>
      <c r="G172" s="107"/>
      <c r="H172" s="50"/>
      <c r="I172" s="108"/>
      <c r="J172" s="108"/>
      <c r="K172" s="105"/>
      <c r="L172" s="105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7" s="37" customFormat="1" ht="21" hidden="1" x14ac:dyDescent="0.35">
      <c r="A173" s="119" t="s">
        <v>137</v>
      </c>
      <c r="B173" s="119"/>
      <c r="C173" s="119"/>
      <c r="D173" s="119"/>
      <c r="E173" s="119"/>
      <c r="F173" s="119"/>
      <c r="G173" s="119"/>
      <c r="H173" s="119"/>
      <c r="I173" s="119"/>
      <c r="J173" s="119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7" s="37" customFormat="1" hidden="1" x14ac:dyDescent="0.25">
      <c r="A174" s="3"/>
      <c r="B174" s="3"/>
      <c r="C174" s="8"/>
      <c r="D174" s="19"/>
      <c r="E174" s="19"/>
      <c r="F174" s="19"/>
      <c r="G174" s="19"/>
      <c r="H174" s="19"/>
      <c r="I174" s="19"/>
      <c r="J174" s="1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7" s="37" customFormat="1" hidden="1" x14ac:dyDescent="0.25">
      <c r="A175" s="3"/>
      <c r="B175" s="3"/>
      <c r="C175" s="8"/>
      <c r="D175" s="19"/>
      <c r="E175" s="19"/>
      <c r="F175" s="19"/>
      <c r="G175" s="19"/>
      <c r="H175" s="19"/>
      <c r="I175" s="19"/>
      <c r="J175" s="1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7" s="37" customFormat="1" hidden="1" x14ac:dyDescent="0.25">
      <c r="A176" s="3"/>
      <c r="B176" s="3"/>
      <c r="C176" s="8"/>
      <c r="D176" s="19"/>
      <c r="E176" s="19"/>
      <c r="F176" s="19"/>
      <c r="G176" s="19"/>
      <c r="H176" s="19"/>
      <c r="I176" s="19"/>
      <c r="J176" s="19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7" s="37" customFormat="1" x14ac:dyDescent="0.25">
      <c r="A177" s="3"/>
      <c r="B177" s="3"/>
      <c r="C177" s="8"/>
      <c r="D177" s="19"/>
      <c r="E177" s="19"/>
      <c r="F177" s="19"/>
      <c r="G177" s="19"/>
      <c r="H177" s="19"/>
      <c r="I177" s="19"/>
      <c r="J177" s="19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7" x14ac:dyDescent="0.25">
      <c r="A178" s="3"/>
      <c r="B178" s="3"/>
      <c r="C178" s="8"/>
      <c r="D178" s="102"/>
      <c r="E178" s="63"/>
      <c r="F178" s="63"/>
      <c r="G178" s="63"/>
      <c r="H178" s="63"/>
      <c r="I178" s="63"/>
      <c r="J178" s="63"/>
      <c r="K178" s="6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8"/>
      <c r="D179" s="102"/>
      <c r="E179" s="63"/>
      <c r="F179" s="63"/>
      <c r="G179" s="63"/>
      <c r="H179" s="63"/>
      <c r="I179" s="63"/>
      <c r="J179" s="63"/>
      <c r="K179" s="6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8"/>
      <c r="D180" s="102"/>
      <c r="E180" s="63"/>
      <c r="F180" s="63"/>
      <c r="G180" s="63"/>
      <c r="H180" s="63"/>
      <c r="I180" s="63"/>
      <c r="J180" s="63"/>
      <c r="K180" s="6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8"/>
      <c r="D181" s="102"/>
      <c r="E181" s="63"/>
      <c r="F181" s="63"/>
      <c r="G181" s="63"/>
      <c r="H181" s="63"/>
      <c r="I181" s="63"/>
      <c r="J181" s="63"/>
      <c r="K181" s="6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8"/>
      <c r="D182" s="102"/>
      <c r="E182" s="63"/>
      <c r="F182" s="63"/>
      <c r="G182" s="63"/>
      <c r="H182" s="63"/>
      <c r="I182" s="63"/>
      <c r="J182" s="63"/>
      <c r="K182" s="6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8"/>
      <c r="D183" s="102"/>
      <c r="E183" s="63"/>
      <c r="F183" s="63"/>
      <c r="G183" s="63"/>
      <c r="H183" s="63"/>
      <c r="I183" s="63"/>
      <c r="J183" s="63"/>
      <c r="K183" s="6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4"/>
      <c r="W334" s="4"/>
      <c r="X334" s="4"/>
      <c r="Y334" s="4"/>
      <c r="Z334" s="4"/>
      <c r="AA334" s="4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4"/>
      <c r="W335" s="4"/>
      <c r="X335" s="4"/>
      <c r="Y335" s="4"/>
      <c r="Z335" s="4"/>
      <c r="AA335" s="4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4"/>
      <c r="W336" s="4"/>
      <c r="X336" s="4"/>
      <c r="Y336" s="4"/>
      <c r="Z336" s="4"/>
      <c r="AA336" s="4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4"/>
      <c r="W337" s="4"/>
      <c r="X337" s="4"/>
      <c r="Y337" s="4"/>
      <c r="Z337" s="4"/>
      <c r="AA337" s="4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4"/>
      <c r="W338" s="4"/>
      <c r="X338" s="4"/>
      <c r="Y338" s="4"/>
      <c r="Z338" s="4"/>
      <c r="AA338" s="4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4"/>
      <c r="W339" s="4"/>
      <c r="X339" s="4"/>
      <c r="Y339" s="4"/>
      <c r="Z339" s="4"/>
      <c r="AA339" s="4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4"/>
      <c r="W342" s="4"/>
      <c r="X342" s="4"/>
      <c r="Y342" s="4"/>
      <c r="Z342" s="4"/>
      <c r="AA342" s="4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4.75" customHeight="1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x14ac:dyDescent="0.25">
      <c r="A508" s="6"/>
      <c r="B508" s="6"/>
      <c r="C508" s="6"/>
      <c r="D508" s="104"/>
      <c r="E508" s="82"/>
      <c r="F508" s="82"/>
      <c r="G508" s="82"/>
      <c r="H508" s="82"/>
      <c r="I508" s="82"/>
      <c r="J508" s="82"/>
      <c r="K508" s="8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" customHeight="1" x14ac:dyDescent="0.25">
      <c r="A968" s="1"/>
      <c r="B968" s="1"/>
      <c r="E968" s="63"/>
      <c r="F968" s="63"/>
      <c r="G968" s="63"/>
      <c r="H968" s="63"/>
      <c r="I968" s="63"/>
      <c r="J968" s="63"/>
      <c r="K968" s="63"/>
    </row>
  </sheetData>
  <sortState ref="A94:J286">
    <sortCondition ref="A94:A286"/>
  </sortState>
  <mergeCells count="16">
    <mergeCell ref="A173:J173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42" bottom="0.4" header="0.39" footer="0.17"/>
  <pageSetup paperSize="5" scale="66" fitToHeight="0" orientation="landscape" r:id="rId1"/>
  <ignoredErrors>
    <ignoredError sqref="J39:K39 J57:K57 J76:K76 J130:K130 J134:K134 K138 J97:K97 J10:J11 K43 J144:K144 J154:K155 J53 J18 J27:J28 J47:J51 J72:K7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2023-03-01T18:03:02Z</cp:lastPrinted>
  <dcterms:created xsi:type="dcterms:W3CDTF">2017-09-28T13:01:36Z</dcterms:created>
  <dcterms:modified xsi:type="dcterms:W3CDTF">2023-05-23T14:14:52Z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