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NOVIEMBRE\Q - RECURSOS HUMANOS\PERSONAL FIJO\"/>
    </mc:Choice>
  </mc:AlternateContent>
  <bookViews>
    <workbookView xWindow="-120" yWindow="-120" windowWidth="20730" windowHeight="11160"/>
  </bookViews>
  <sheets>
    <sheet name="Noviembre 2022" sheetId="1" r:id="rId1"/>
  </sheets>
  <definedNames>
    <definedName name="_xlnm._FilterDatabase" localSheetId="0" hidden="1">'Noviembre 2022'!$A$6:$K$14</definedName>
    <definedName name="_xlnm.Print_Area" localSheetId="0">'Noviembre 2022'!$A$1:$K$179</definedName>
    <definedName name="_xlnm.Print_Titles" localSheetId="0">'Noviembre 2022'!$6:$7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K24" i="1"/>
  <c r="K25" i="1" s="1"/>
  <c r="F137" i="1" l="1"/>
  <c r="G137" i="1"/>
  <c r="H137" i="1"/>
  <c r="I137" i="1"/>
  <c r="F133" i="1"/>
  <c r="G133" i="1"/>
  <c r="H133" i="1"/>
  <c r="I133" i="1"/>
  <c r="F129" i="1"/>
  <c r="G129" i="1"/>
  <c r="H129" i="1"/>
  <c r="I129" i="1"/>
  <c r="F123" i="1"/>
  <c r="G123" i="1"/>
  <c r="H123" i="1"/>
  <c r="I123" i="1"/>
  <c r="F116" i="1"/>
  <c r="G116" i="1"/>
  <c r="H116" i="1"/>
  <c r="I116" i="1"/>
  <c r="F110" i="1"/>
  <c r="G110" i="1"/>
  <c r="H110" i="1"/>
  <c r="I110" i="1"/>
  <c r="F98" i="1"/>
  <c r="G98" i="1"/>
  <c r="H98" i="1"/>
  <c r="I98" i="1"/>
  <c r="F87" i="1"/>
  <c r="G87" i="1"/>
  <c r="H87" i="1"/>
  <c r="I87" i="1"/>
  <c r="F82" i="1"/>
  <c r="G82" i="1"/>
  <c r="H82" i="1"/>
  <c r="I82" i="1"/>
  <c r="F75" i="1"/>
  <c r="G75" i="1"/>
  <c r="H75" i="1"/>
  <c r="I75" i="1"/>
  <c r="J75" i="1"/>
  <c r="K75" i="1"/>
  <c r="F70" i="1"/>
  <c r="G70" i="1"/>
  <c r="H70" i="1"/>
  <c r="I70" i="1"/>
  <c r="F60" i="1"/>
  <c r="G60" i="1"/>
  <c r="H60" i="1"/>
  <c r="I60" i="1"/>
  <c r="F56" i="1"/>
  <c r="G56" i="1"/>
  <c r="H56" i="1"/>
  <c r="I56" i="1"/>
  <c r="F46" i="1"/>
  <c r="G46" i="1"/>
  <c r="H46" i="1"/>
  <c r="I46" i="1"/>
  <c r="F41" i="1"/>
  <c r="G41" i="1"/>
  <c r="H41" i="1"/>
  <c r="I41" i="1"/>
  <c r="F37" i="1"/>
  <c r="G37" i="1"/>
  <c r="H37" i="1"/>
  <c r="I37" i="1"/>
  <c r="F30" i="1"/>
  <c r="G30" i="1"/>
  <c r="H30" i="1"/>
  <c r="I30" i="1"/>
  <c r="F19" i="1"/>
  <c r="G19" i="1"/>
  <c r="H19" i="1"/>
  <c r="I19" i="1"/>
  <c r="G14" i="1"/>
  <c r="H14" i="1"/>
  <c r="I14" i="1"/>
  <c r="F14" i="1"/>
  <c r="B168" i="1"/>
  <c r="F166" i="1" l="1"/>
  <c r="G166" i="1"/>
  <c r="H166" i="1"/>
  <c r="I166" i="1"/>
  <c r="E166" i="1"/>
  <c r="F158" i="1"/>
  <c r="G158" i="1"/>
  <c r="H158" i="1"/>
  <c r="I158" i="1"/>
  <c r="E158" i="1"/>
  <c r="F153" i="1"/>
  <c r="G153" i="1"/>
  <c r="H153" i="1"/>
  <c r="I153" i="1"/>
  <c r="E153" i="1"/>
  <c r="F146" i="1"/>
  <c r="G146" i="1"/>
  <c r="H146" i="1"/>
  <c r="I146" i="1"/>
  <c r="J146" i="1"/>
  <c r="E146" i="1"/>
  <c r="F142" i="1"/>
  <c r="G142" i="1"/>
  <c r="H142" i="1"/>
  <c r="I142" i="1"/>
  <c r="E142" i="1"/>
  <c r="E137" i="1"/>
  <c r="E133" i="1"/>
  <c r="E129" i="1"/>
  <c r="E123" i="1"/>
  <c r="E116" i="1"/>
  <c r="E110" i="1"/>
  <c r="E98" i="1"/>
  <c r="E87" i="1"/>
  <c r="E82" i="1"/>
  <c r="E75" i="1"/>
  <c r="E70" i="1"/>
  <c r="E60" i="1"/>
  <c r="E56" i="1"/>
  <c r="E46" i="1"/>
  <c r="E41" i="1"/>
  <c r="E37" i="1"/>
  <c r="E30" i="1"/>
  <c r="J165" i="1" l="1"/>
  <c r="J108" i="1"/>
  <c r="K108" i="1" s="1"/>
  <c r="J95" i="1"/>
  <c r="K95" i="1" s="1"/>
  <c r="K165" i="1" l="1"/>
  <c r="J97" i="1"/>
  <c r="J69" i="1"/>
  <c r="K97" i="1" l="1"/>
  <c r="K69" i="1"/>
  <c r="J44" i="1"/>
  <c r="J22" i="1"/>
  <c r="J96" i="1" l="1"/>
  <c r="K96" i="1" s="1"/>
  <c r="J91" i="1" l="1"/>
  <c r="K91" i="1" s="1"/>
  <c r="J92" i="1"/>
  <c r="K92" i="1" s="1"/>
  <c r="J93" i="1"/>
  <c r="K93" i="1" s="1"/>
  <c r="J94" i="1"/>
  <c r="K94" i="1" s="1"/>
  <c r="J101" i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85" i="1"/>
  <c r="J86" i="1"/>
  <c r="K86" i="1" s="1"/>
  <c r="J109" i="1"/>
  <c r="K109" i="1" s="1"/>
  <c r="J113" i="1"/>
  <c r="J114" i="1"/>
  <c r="K114" i="1" s="1"/>
  <c r="K115" i="1"/>
  <c r="J119" i="1"/>
  <c r="J123" i="1" s="1"/>
  <c r="J120" i="1"/>
  <c r="K120" i="1" s="1"/>
  <c r="J121" i="1"/>
  <c r="K121" i="1" s="1"/>
  <c r="J122" i="1"/>
  <c r="K122" i="1" s="1"/>
  <c r="J126" i="1"/>
  <c r="J129" i="1" s="1"/>
  <c r="J127" i="1"/>
  <c r="K127" i="1" s="1"/>
  <c r="J128" i="1"/>
  <c r="K128" i="1" s="1"/>
  <c r="J54" i="1"/>
  <c r="K54" i="1" s="1"/>
  <c r="J110" i="1" l="1"/>
  <c r="J87" i="1"/>
  <c r="J116" i="1"/>
  <c r="K126" i="1"/>
  <c r="K129" i="1" s="1"/>
  <c r="K119" i="1"/>
  <c r="K123" i="1" s="1"/>
  <c r="K113" i="1"/>
  <c r="K116" i="1" s="1"/>
  <c r="K101" i="1"/>
  <c r="K110" i="1" s="1"/>
  <c r="K85" i="1"/>
  <c r="K87" i="1" s="1"/>
  <c r="J55" i="1"/>
  <c r="K55" i="1" s="1"/>
  <c r="J53" i="1"/>
  <c r="K53" i="1" s="1"/>
  <c r="J52" i="1"/>
  <c r="K52" i="1" s="1"/>
  <c r="J51" i="1"/>
  <c r="K51" i="1" s="1"/>
  <c r="J50" i="1"/>
  <c r="K50" i="1" s="1"/>
  <c r="J49" i="1"/>
  <c r="J36" i="1"/>
  <c r="K36" i="1" s="1"/>
  <c r="J35" i="1"/>
  <c r="K35" i="1" s="1"/>
  <c r="J34" i="1"/>
  <c r="K34" i="1" s="1"/>
  <c r="J33" i="1"/>
  <c r="J10" i="1"/>
  <c r="K10" i="1" s="1"/>
  <c r="J11" i="1"/>
  <c r="K11" i="1" s="1"/>
  <c r="J12" i="1"/>
  <c r="K12" i="1" s="1"/>
  <c r="J13" i="1"/>
  <c r="K13" i="1" s="1"/>
  <c r="J9" i="1"/>
  <c r="J17" i="1"/>
  <c r="K18" i="1"/>
  <c r="K22" i="1"/>
  <c r="J28" i="1"/>
  <c r="J29" i="1"/>
  <c r="K29" i="1" s="1"/>
  <c r="J40" i="1"/>
  <c r="J41" i="1" s="1"/>
  <c r="K44" i="1"/>
  <c r="J45" i="1"/>
  <c r="J46" i="1" s="1"/>
  <c r="K17" i="1" l="1"/>
  <c r="K19" i="1" s="1"/>
  <c r="J19" i="1"/>
  <c r="J30" i="1"/>
  <c r="K9" i="1"/>
  <c r="K14" i="1" s="1"/>
  <c r="J14" i="1"/>
  <c r="K33" i="1"/>
  <c r="K37" i="1" s="1"/>
  <c r="J37" i="1"/>
  <c r="J56" i="1"/>
  <c r="K45" i="1"/>
  <c r="K46" i="1" s="1"/>
  <c r="K28" i="1"/>
  <c r="K30" i="1" s="1"/>
  <c r="K40" i="1"/>
  <c r="K41" i="1" s="1"/>
  <c r="K49" i="1"/>
  <c r="K56" i="1" s="1"/>
  <c r="K23" i="1"/>
  <c r="E14" i="1"/>
  <c r="G168" i="1" l="1"/>
  <c r="F168" i="1"/>
  <c r="J162" i="1"/>
  <c r="K162" i="1" s="1"/>
  <c r="J163" i="1"/>
  <c r="K163" i="1" s="1"/>
  <c r="J161" i="1"/>
  <c r="J156" i="1"/>
  <c r="J164" i="1"/>
  <c r="K164" i="1" s="1"/>
  <c r="J157" i="1"/>
  <c r="K157" i="1" s="1"/>
  <c r="J149" i="1"/>
  <c r="J152" i="1"/>
  <c r="K152" i="1" s="1"/>
  <c r="J151" i="1"/>
  <c r="K151" i="1" s="1"/>
  <c r="J150" i="1"/>
  <c r="K150" i="1" s="1"/>
  <c r="K145" i="1"/>
  <c r="K146" i="1" s="1"/>
  <c r="J141" i="1"/>
  <c r="K141" i="1" s="1"/>
  <c r="J140" i="1"/>
  <c r="J132" i="1"/>
  <c r="J133" i="1" s="1"/>
  <c r="J136" i="1"/>
  <c r="J137" i="1" s="1"/>
  <c r="J90" i="1"/>
  <c r="J98" i="1" s="1"/>
  <c r="J79" i="1"/>
  <c r="K79" i="1" s="1"/>
  <c r="J80" i="1"/>
  <c r="K80" i="1" s="1"/>
  <c r="J81" i="1"/>
  <c r="K81" i="1" s="1"/>
  <c r="J78" i="1"/>
  <c r="J63" i="1"/>
  <c r="J70" i="1" s="1"/>
  <c r="J64" i="1"/>
  <c r="K64" i="1" s="1"/>
  <c r="J65" i="1"/>
  <c r="K65" i="1" s="1"/>
  <c r="J67" i="1"/>
  <c r="K67" i="1" s="1"/>
  <c r="J68" i="1"/>
  <c r="J66" i="1"/>
  <c r="K66" i="1" s="1"/>
  <c r="J59" i="1"/>
  <c r="J60" i="1" s="1"/>
  <c r="J82" i="1" l="1"/>
  <c r="K156" i="1"/>
  <c r="K158" i="1" s="1"/>
  <c r="J158" i="1"/>
  <c r="K149" i="1"/>
  <c r="K153" i="1" s="1"/>
  <c r="J153" i="1"/>
  <c r="J166" i="1"/>
  <c r="K140" i="1"/>
  <c r="K142" i="1" s="1"/>
  <c r="J142" i="1"/>
  <c r="K136" i="1"/>
  <c r="K137" i="1" s="1"/>
  <c r="K63" i="1"/>
  <c r="K70" i="1" s="1"/>
  <c r="K59" i="1"/>
  <c r="K60" i="1" s="1"/>
  <c r="K78" i="1"/>
  <c r="K82" i="1" s="1"/>
  <c r="K161" i="1"/>
  <c r="K166" i="1" s="1"/>
  <c r="K90" i="1"/>
  <c r="K98" i="1" s="1"/>
  <c r="K68" i="1"/>
  <c r="K132" i="1"/>
  <c r="K133" i="1" s="1"/>
  <c r="K168" i="1" l="1"/>
  <c r="H168" i="1"/>
  <c r="I168" i="1"/>
  <c r="J168" i="1"/>
  <c r="E19" i="1"/>
  <c r="E168" i="1" s="1"/>
</calcChain>
</file>

<file path=xl/sharedStrings.xml><?xml version="1.0" encoding="utf-8"?>
<sst xmlns="http://schemas.openxmlformats.org/spreadsheetml/2006/main" count="411" uniqueCount="198">
  <si>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</si>
  <si>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</si>
  <si>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</si>
  <si>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</si>
  <si>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</si>
  <si>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</si>
  <si>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</si>
  <si>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</si>
  <si>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</si>
  <si>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</si>
  <si>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</si>
  <si>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</si>
  <si>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</si>
  <si>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</si>
  <si>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</si>
  <si>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</si>
  <si>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</si>
  <si>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</si>
  <si>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</si>
  <si>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</si>
  <si>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</si>
  <si>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</si>
  <si>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</si>
  <si>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</si>
  <si>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</si>
  <si>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</si>
  <si>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</si>
  <si>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</si>
  <si>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</si>
  <si>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</si>
  <si>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</si>
  <si>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</si>
  <si>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</si>
  <si>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</si>
  <si>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</si>
  <si>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</si>
  <si>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</si>
  <si>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</si>
  <si>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</si>
  <si>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</si>
  <si>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</si>
  <si>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</si>
  <si>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</si>
  <si>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</si>
  <si>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</si>
  <si>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</si>
  <si>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</si>
  <si>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</si>
  <si>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</si>
  <si>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</si>
  <si>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</si>
  <si>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</si>
  <si>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</si>
  <si>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</si>
  <si>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</si>
  <si>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</si>
  <si>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</si>
  <si>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</si>
  <si>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</si>
  <si>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</si>
  <si>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</si>
  <si>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</si>
  <si>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</si>
  <si>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</si>
  <si>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</si>
  <si>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</si>
  <si>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</si>
  <si>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</si>
  <si>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</si>
  <si>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</si>
  <si>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</si>
  <si>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</si>
  <si>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</si>
  <si>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</si>
  <si>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</si>
  <si>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</si>
  <si>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</si>
  <si>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</si>
  <si>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</si>
  <si>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</si>
  <si>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</si>
  <si>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</si>
  <si>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</si>
  <si>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</si>
  <si>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</si>
  <si>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</si>
  <si>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</si>
  <si>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</si>
  <si>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</si>
  <si>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</si>
  <si>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</si>
  <si>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</si>
  <si>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</si>
  <si>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</si>
  <si>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</si>
  <si>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</si>
  <si>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</si>
  <si>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</si>
  <si>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</si>
  <si>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</si>
  <si>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</si>
  <si>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</si>
  <si>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</si>
  <si>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</si>
  <si>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</si>
  <si>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</si>
  <si>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</si>
  <si>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</si>
  <si>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</si>
  <si>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</si>
  <si>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</si>
  <si>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</si>
  <si>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</si>
  <si>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</si>
  <si>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</si>
  <si>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</si>
  <si>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</si>
  <si>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</si>
  <si>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</si>
  <si>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</si>
  <si>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</si>
  <si>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</si>
  <si>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</si>
  <si>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</si>
  <si>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</si>
  <si>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</si>
  <si>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</si>
  <si>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</si>
  <si>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</si>
  <si>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</si>
  <si>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</si>
  <si>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</si>
  <si>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</si>
  <si>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</si>
  <si>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</si>
  <si>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</si>
  <si>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</si>
  <si>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</si>
  <si>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</si>
  <si>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</si>
  <si>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</si>
  <si>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</si>
  <si>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</si>
  <si>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</si>
  <si>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</si>
  <si>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</si>
  <si>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</si>
  <si>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</si>
  <si>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</si>
  <si>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</si>
  <si>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</si>
  <si>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</si>
  <si>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</si>
  <si>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</si>
  <si>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</si>
  <si>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</si>
  <si>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</si>
  <si>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</si>
  <si>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</si>
  <si>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</si>
  <si>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</si>
  <si>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</si>
  <si>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</si>
  <si>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</si>
  <si>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</si>
  <si>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</si>
  <si>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</si>
  <si>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</si>
  <si>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</si>
  <si>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</si>
  <si>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</si>
  <si>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</si>
  <si>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</si>
  <si>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</si>
  <si>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</si>
  <si>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</si>
  <si>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Lic. José Lucía Rojas Rojas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</si>
  <si>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</si>
  <si>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</si>
  <si>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</si>
  <si>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</si>
  <si>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</si>
  <si>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</si>
  <si>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</si>
  <si>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</si>
  <si>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</si>
  <si>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</si>
  <si>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</si>
  <si>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</si>
  <si>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SECCION DE ALMACEN Y SUMINISTRO</t>
  </si>
  <si>
    <t>ENC. DEPTO.COMPRAS Y CONTRATACIONES</t>
  </si>
  <si>
    <t>CLAUDIA MARIA PIMENTEL MELGEN</t>
  </si>
  <si>
    <t>DIRECTORA  EJECUTIVA</t>
  </si>
  <si>
    <t xml:space="preserve">DEPARTAMENTO DE COMUNICACIONES </t>
  </si>
  <si>
    <t>Mes de Noviembre 2022</t>
  </si>
  <si>
    <t>COORDINADORA DE DESPACHO</t>
  </si>
  <si>
    <t>BERNARDO MATIAS HERNANDEZ</t>
  </si>
  <si>
    <t>ASESOR DE PLANIFICACION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</si>
</sst>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164" fontId="13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43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0"/>
  <sheetViews>
    <sheetView showGridLines="0" tabSelected="1" zoomScale="80" zoomScaleNormal="80" zoomScaleSheetLayoutView="76" workbookViewId="0">
      <selection activeCell="J25" sqref="J25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194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164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127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191</v>
      </c>
      <c r="B9" s="45" t="s">
        <v>192</v>
      </c>
      <c r="C9" s="45" t="s">
        <v>96</v>
      </c>
      <c r="D9" s="83" t="s">
        <v>166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85</v>
      </c>
      <c r="D10" s="84" t="s">
        <v>165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104</v>
      </c>
      <c r="B11" s="44" t="s">
        <v>16</v>
      </c>
      <c r="C11" s="45" t="s">
        <v>96</v>
      </c>
      <c r="D11" s="83" t="s">
        <v>165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172</v>
      </c>
      <c r="B12" s="44" t="s">
        <v>195</v>
      </c>
      <c r="C12" s="45" t="s">
        <v>96</v>
      </c>
      <c r="D12" s="83" t="s">
        <v>166</v>
      </c>
      <c r="E12" s="62">
        <v>60000</v>
      </c>
      <c r="F12" s="62">
        <v>1722</v>
      </c>
      <c r="G12" s="62">
        <v>2881.7</v>
      </c>
      <c r="H12" s="62">
        <v>1824</v>
      </c>
      <c r="I12" s="62">
        <v>3049.9</v>
      </c>
      <c r="J12" s="61">
        <f t="shared" ref="J12" si="2">SUM(F12:I12)</f>
        <v>9477.6</v>
      </c>
      <c r="K12" s="62">
        <f t="shared" si="1"/>
        <v>50522.400000000001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158</v>
      </c>
      <c r="B13" s="44" t="s">
        <v>16</v>
      </c>
      <c r="C13" s="45" t="s">
        <v>96</v>
      </c>
      <c r="D13" s="83" t="s">
        <v>166</v>
      </c>
      <c r="E13" s="62">
        <v>40000</v>
      </c>
      <c r="F13" s="61">
        <v>1148</v>
      </c>
      <c r="G13" s="61">
        <v>442.65</v>
      </c>
      <c r="H13" s="61">
        <v>1216</v>
      </c>
      <c r="I13" s="62">
        <v>25</v>
      </c>
      <c r="J13" s="61">
        <f>SUM(F13:I13)</f>
        <v>2831.65</v>
      </c>
      <c r="K13" s="62">
        <f>E13-J13</f>
        <v>37168.35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7" customFormat="1" x14ac:dyDescent="0.25">
      <c r="A14" s="56" t="s">
        <v>17</v>
      </c>
      <c r="B14" s="57">
        <v>5</v>
      </c>
      <c r="C14" s="58"/>
      <c r="D14" s="92"/>
      <c r="E14" s="65">
        <f t="shared" ref="E14" si="3">SUM(E9:E13)</f>
        <v>444000</v>
      </c>
      <c r="F14" s="65">
        <f>SUM(F9:F13)</f>
        <v>12742.8</v>
      </c>
      <c r="G14" s="65">
        <f t="shared" ref="G14:K14" si="4">SUM(G9:G13)</f>
        <v>55070.469999999994</v>
      </c>
      <c r="H14" s="65">
        <f t="shared" si="4"/>
        <v>11145.4</v>
      </c>
      <c r="I14" s="65">
        <f t="shared" si="4"/>
        <v>3149.9</v>
      </c>
      <c r="J14" s="65">
        <f t="shared" si="4"/>
        <v>82108.570000000007</v>
      </c>
      <c r="K14" s="65">
        <f t="shared" si="4"/>
        <v>361891.43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32" customFormat="1" x14ac:dyDescent="0.25">
      <c r="A15" s="22"/>
      <c r="B15" s="22"/>
      <c r="C15" s="26"/>
      <c r="D15" s="91"/>
      <c r="E15" s="60"/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22" t="s">
        <v>108</v>
      </c>
      <c r="B16" s="22"/>
      <c r="C16" s="26"/>
      <c r="D16" s="91"/>
      <c r="E16" s="60" t="s">
        <v>162</v>
      </c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26</v>
      </c>
      <c r="B17" s="18" t="s">
        <v>27</v>
      </c>
      <c r="C17" s="27" t="s">
        <v>82</v>
      </c>
      <c r="D17" s="85" t="s">
        <v>165</v>
      </c>
      <c r="E17" s="66">
        <v>60000</v>
      </c>
      <c r="F17" s="67">
        <v>1722</v>
      </c>
      <c r="G17" s="66">
        <v>3486.68</v>
      </c>
      <c r="H17" s="66">
        <v>1824</v>
      </c>
      <c r="I17" s="66">
        <v>25</v>
      </c>
      <c r="J17" s="61">
        <f>SUM(F17:I17)</f>
        <v>7057.68</v>
      </c>
      <c r="K17" s="62">
        <f>E17-J17</f>
        <v>52942.32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25</v>
      </c>
      <c r="B18" s="18" t="s">
        <v>27</v>
      </c>
      <c r="C18" s="27" t="s">
        <v>82</v>
      </c>
      <c r="D18" s="85" t="s">
        <v>166</v>
      </c>
      <c r="E18" s="62">
        <v>32000</v>
      </c>
      <c r="F18" s="62">
        <v>918.4</v>
      </c>
      <c r="G18" s="62">
        <v>0</v>
      </c>
      <c r="H18" s="62">
        <v>972.8</v>
      </c>
      <c r="I18" s="62">
        <v>1665.05</v>
      </c>
      <c r="J18" s="61">
        <v>3556.25</v>
      </c>
      <c r="K18" s="62">
        <f t="shared" ref="K18" si="5">E18-J18</f>
        <v>28443.75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7" customFormat="1" x14ac:dyDescent="0.25">
      <c r="A19" s="56" t="s">
        <v>17</v>
      </c>
      <c r="B19" s="57">
        <v>2</v>
      </c>
      <c r="C19" s="58"/>
      <c r="D19" s="92"/>
      <c r="E19" s="65">
        <f t="shared" ref="E19:K19" si="6">SUM(E17:E18)</f>
        <v>92000</v>
      </c>
      <c r="F19" s="65">
        <f t="shared" si="6"/>
        <v>2640.4</v>
      </c>
      <c r="G19" s="65">
        <f t="shared" si="6"/>
        <v>3486.68</v>
      </c>
      <c r="H19" s="65">
        <f t="shared" si="6"/>
        <v>2796.8</v>
      </c>
      <c r="I19" s="65">
        <f t="shared" si="6"/>
        <v>1690.05</v>
      </c>
      <c r="J19" s="65">
        <f t="shared" si="6"/>
        <v>10613.93</v>
      </c>
      <c r="K19" s="65">
        <f t="shared" si="6"/>
        <v>81386.070000000007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32" customFormat="1" x14ac:dyDescent="0.25">
      <c r="A20" s="13"/>
      <c r="B20" s="13"/>
      <c r="C20" s="14"/>
      <c r="D20" s="93"/>
      <c r="E20" s="66"/>
      <c r="F20" s="66"/>
      <c r="G20" s="66"/>
      <c r="H20" s="66"/>
      <c r="I20" s="66"/>
      <c r="J20" s="66"/>
      <c r="K20" s="6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5" t="s">
        <v>128</v>
      </c>
      <c r="B21" s="13"/>
      <c r="C21" s="14"/>
      <c r="D21" s="93"/>
      <c r="E21" s="66"/>
      <c r="F21" s="66"/>
      <c r="G21" s="66"/>
      <c r="H21" s="66"/>
      <c r="I21" s="66"/>
      <c r="J21" s="66"/>
      <c r="K21" s="6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13" t="s">
        <v>157</v>
      </c>
      <c r="B22" s="13" t="s">
        <v>129</v>
      </c>
      <c r="C22" s="15" t="s">
        <v>85</v>
      </c>
      <c r="D22" s="84" t="s">
        <v>166</v>
      </c>
      <c r="E22" s="66">
        <v>110000</v>
      </c>
      <c r="F22" s="66">
        <v>3157</v>
      </c>
      <c r="G22" s="68">
        <v>13701.39</v>
      </c>
      <c r="H22" s="66">
        <v>3344</v>
      </c>
      <c r="I22" s="66">
        <v>3049.9</v>
      </c>
      <c r="J22" s="61">
        <f>+F22+G22+H22+I22</f>
        <v>23252.29</v>
      </c>
      <c r="K22" s="62">
        <f>E22-J22</f>
        <v>86747.709999999992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35" t="s">
        <v>137</v>
      </c>
      <c r="B23" s="35" t="s">
        <v>138</v>
      </c>
      <c r="C23" s="35" t="s">
        <v>85</v>
      </c>
      <c r="D23" s="86" t="s">
        <v>166</v>
      </c>
      <c r="E23" s="69">
        <v>50000</v>
      </c>
      <c r="F23" s="63">
        <v>1435</v>
      </c>
      <c r="G23" s="63">
        <v>1854</v>
      </c>
      <c r="H23" s="63">
        <v>1520</v>
      </c>
      <c r="I23" s="63">
        <v>25</v>
      </c>
      <c r="J23" s="61">
        <v>4834</v>
      </c>
      <c r="K23" s="62">
        <f>E23-J23</f>
        <v>45166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29" t="s">
        <v>196</v>
      </c>
      <c r="B24" s="35" t="s">
        <v>197</v>
      </c>
      <c r="C24" s="35" t="s">
        <v>85</v>
      </c>
      <c r="D24" s="85" t="s">
        <v>165</v>
      </c>
      <c r="E24" s="69">
        <v>34533.33</v>
      </c>
      <c r="F24" s="63">
        <v>991.11</v>
      </c>
      <c r="G24" s="63">
        <v>0</v>
      </c>
      <c r="H24" s="63">
        <v>1049.81</v>
      </c>
      <c r="I24" s="63">
        <v>1537.45</v>
      </c>
      <c r="J24" s="61">
        <v>3578.37</v>
      </c>
      <c r="K24" s="62">
        <f>E24-J24</f>
        <v>30954.960000000003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7" customFormat="1" x14ac:dyDescent="0.25">
      <c r="A25" s="56" t="s">
        <v>17</v>
      </c>
      <c r="B25" s="57">
        <v>2</v>
      </c>
      <c r="C25" s="58"/>
      <c r="D25" s="92"/>
      <c r="E25" s="65">
        <f>SUM(E22:E24)</f>
        <v>194533.33000000002</v>
      </c>
      <c r="F25" s="65">
        <f t="shared" ref="F25:K25" si="7">SUM(F22:F24)</f>
        <v>5583.11</v>
      </c>
      <c r="G25" s="65">
        <f t="shared" si="7"/>
        <v>15555.39</v>
      </c>
      <c r="H25" s="65">
        <f t="shared" si="7"/>
        <v>5913.8099999999995</v>
      </c>
      <c r="I25" s="65">
        <f t="shared" si="7"/>
        <v>4612.3500000000004</v>
      </c>
      <c r="J25" s="65">
        <f t="shared" si="7"/>
        <v>31664.66</v>
      </c>
      <c r="K25" s="65">
        <f t="shared" si="7"/>
        <v>162868.66999999998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2" customFormat="1" x14ac:dyDescent="0.25">
      <c r="A26" s="35"/>
      <c r="B26" s="35"/>
      <c r="C26" s="35"/>
      <c r="D26" s="86"/>
      <c r="E26" s="69"/>
      <c r="F26" s="63"/>
      <c r="G26" s="63"/>
      <c r="H26" s="63"/>
      <c r="I26" s="63"/>
      <c r="J26" s="63"/>
      <c r="K26" s="69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9" t="s">
        <v>110</v>
      </c>
      <c r="B27" s="22"/>
      <c r="C27" s="26"/>
      <c r="D27" s="91"/>
      <c r="E27" s="60"/>
      <c r="F27" s="60"/>
      <c r="G27" s="60"/>
      <c r="H27" s="60"/>
      <c r="I27" s="60"/>
      <c r="J27" s="60"/>
      <c r="K27" s="6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24" t="s">
        <v>88</v>
      </c>
      <c r="B28" s="24" t="s">
        <v>29</v>
      </c>
      <c r="C28" s="37" t="s">
        <v>85</v>
      </c>
      <c r="D28" s="87" t="s">
        <v>166</v>
      </c>
      <c r="E28" s="64">
        <v>67000</v>
      </c>
      <c r="F28" s="64">
        <v>1922.9</v>
      </c>
      <c r="G28" s="64">
        <v>4803.9399999999996</v>
      </c>
      <c r="H28" s="64">
        <v>2036.8</v>
      </c>
      <c r="I28" s="64">
        <v>25</v>
      </c>
      <c r="J28" s="61">
        <f t="shared" ref="J28:J29" si="8">SUM(F28:I28)</f>
        <v>8788.64</v>
      </c>
      <c r="K28" s="62">
        <f t="shared" ref="K28:K29" si="9">E28-J28</f>
        <v>58211.360000000001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24" t="s">
        <v>71</v>
      </c>
      <c r="B29" s="24" t="s">
        <v>147</v>
      </c>
      <c r="C29" s="37" t="s">
        <v>85</v>
      </c>
      <c r="D29" s="87" t="s">
        <v>165</v>
      </c>
      <c r="E29" s="64">
        <v>50000</v>
      </c>
      <c r="F29" s="64">
        <v>1435</v>
      </c>
      <c r="G29" s="64">
        <v>1854</v>
      </c>
      <c r="H29" s="64">
        <v>1520</v>
      </c>
      <c r="I29" s="64">
        <v>25</v>
      </c>
      <c r="J29" s="61">
        <f t="shared" si="8"/>
        <v>4834</v>
      </c>
      <c r="K29" s="62">
        <f t="shared" si="9"/>
        <v>45166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7" customFormat="1" x14ac:dyDescent="0.25">
      <c r="A30" s="56" t="s">
        <v>17</v>
      </c>
      <c r="B30" s="57">
        <v>2</v>
      </c>
      <c r="C30" s="58"/>
      <c r="D30" s="92"/>
      <c r="E30" s="65">
        <f t="shared" ref="E30:K30" si="10">SUM(E28:E29)</f>
        <v>117000</v>
      </c>
      <c r="F30" s="65">
        <f t="shared" si="10"/>
        <v>3357.9</v>
      </c>
      <c r="G30" s="65">
        <f t="shared" si="10"/>
        <v>6657.94</v>
      </c>
      <c r="H30" s="65">
        <f t="shared" si="10"/>
        <v>3556.8</v>
      </c>
      <c r="I30" s="65">
        <f t="shared" si="10"/>
        <v>50</v>
      </c>
      <c r="J30" s="65">
        <f t="shared" si="10"/>
        <v>13622.64</v>
      </c>
      <c r="K30" s="65">
        <f t="shared" si="10"/>
        <v>103377.36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7" customFormat="1" x14ac:dyDescent="0.25">
      <c r="D31" s="87"/>
      <c r="E31" s="64"/>
      <c r="F31" s="64"/>
      <c r="G31" s="64"/>
      <c r="H31" s="64"/>
      <c r="I31" s="64"/>
      <c r="J31" s="64"/>
      <c r="K31" s="6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2" customFormat="1" x14ac:dyDescent="0.25">
      <c r="A32" s="40" t="s">
        <v>193</v>
      </c>
      <c r="B32" s="22"/>
      <c r="C32" s="26"/>
      <c r="D32" s="91"/>
      <c r="E32" s="60"/>
      <c r="F32" s="60"/>
      <c r="G32" s="60"/>
      <c r="H32" s="60"/>
      <c r="I32" s="60"/>
      <c r="J32" s="60"/>
      <c r="K32" s="60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46" t="s">
        <v>22</v>
      </c>
      <c r="B33" s="44" t="s">
        <v>130</v>
      </c>
      <c r="C33" s="45" t="s">
        <v>96</v>
      </c>
      <c r="D33" s="83" t="s">
        <v>165</v>
      </c>
      <c r="E33" s="61">
        <v>26250</v>
      </c>
      <c r="F33" s="61">
        <v>753.38</v>
      </c>
      <c r="G33" s="61">
        <v>0</v>
      </c>
      <c r="H33" s="61">
        <v>798</v>
      </c>
      <c r="I33" s="61">
        <v>2952.95</v>
      </c>
      <c r="J33" s="61">
        <f t="shared" ref="J33:J36" si="11">SUM(F33:I33)</f>
        <v>4504.33</v>
      </c>
      <c r="K33" s="62">
        <f t="shared" ref="K33:K36" si="12">E33-J33</f>
        <v>21745.67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46" t="s">
        <v>19</v>
      </c>
      <c r="B34" s="44" t="s">
        <v>148</v>
      </c>
      <c r="C34" s="45" t="s">
        <v>96</v>
      </c>
      <c r="D34" s="83" t="s">
        <v>165</v>
      </c>
      <c r="E34" s="61">
        <v>40000</v>
      </c>
      <c r="F34" s="61">
        <v>1148</v>
      </c>
      <c r="G34" s="61">
        <v>442.65</v>
      </c>
      <c r="H34" s="61">
        <v>1216</v>
      </c>
      <c r="I34" s="61">
        <v>280.2</v>
      </c>
      <c r="J34" s="61">
        <f t="shared" ref="J34" si="13">SUM(F34:I34)</f>
        <v>3086.85</v>
      </c>
      <c r="K34" s="62">
        <f t="shared" si="12"/>
        <v>36913.15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139</v>
      </c>
      <c r="B35" s="11" t="s">
        <v>140</v>
      </c>
      <c r="C35" s="9" t="s">
        <v>96</v>
      </c>
      <c r="D35" s="88" t="s">
        <v>165</v>
      </c>
      <c r="E35" s="62">
        <v>41000</v>
      </c>
      <c r="F35" s="62">
        <v>1176.7</v>
      </c>
      <c r="G35" s="62">
        <v>356.92</v>
      </c>
      <c r="H35" s="62">
        <v>1246.4000000000001</v>
      </c>
      <c r="I35" s="62">
        <v>1537.45</v>
      </c>
      <c r="J35" s="61">
        <f t="shared" si="11"/>
        <v>4317.47</v>
      </c>
      <c r="K35" s="62">
        <f t="shared" si="12"/>
        <v>36682.53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11" t="s">
        <v>168</v>
      </c>
      <c r="B36" s="11" t="s">
        <v>163</v>
      </c>
      <c r="C36" s="9" t="s">
        <v>96</v>
      </c>
      <c r="D36" s="88" t="s">
        <v>166</v>
      </c>
      <c r="E36" s="62">
        <v>37000</v>
      </c>
      <c r="F36" s="62">
        <v>1061.9000000000001</v>
      </c>
      <c r="G36" s="62">
        <v>0</v>
      </c>
      <c r="H36" s="62">
        <v>1124.8</v>
      </c>
      <c r="I36" s="62">
        <v>1537.45</v>
      </c>
      <c r="J36" s="61">
        <f t="shared" si="11"/>
        <v>3724.1499999999996</v>
      </c>
      <c r="K36" s="62">
        <f t="shared" si="12"/>
        <v>33275.85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7" customFormat="1" x14ac:dyDescent="0.25">
      <c r="A37" s="56" t="s">
        <v>17</v>
      </c>
      <c r="B37" s="57">
        <v>2</v>
      </c>
      <c r="C37" s="58"/>
      <c r="D37" s="92"/>
      <c r="E37" s="65">
        <f t="shared" ref="E37:K37" si="14">SUM(E33:E36)</f>
        <v>144250</v>
      </c>
      <c r="F37" s="65">
        <f t="shared" si="14"/>
        <v>4139.9799999999996</v>
      </c>
      <c r="G37" s="65">
        <f t="shared" si="14"/>
        <v>799.56999999999994</v>
      </c>
      <c r="H37" s="65">
        <f t="shared" si="14"/>
        <v>4385.2</v>
      </c>
      <c r="I37" s="65">
        <f t="shared" si="14"/>
        <v>6308.0499999999993</v>
      </c>
      <c r="J37" s="65">
        <f t="shared" si="14"/>
        <v>15632.800000000001</v>
      </c>
      <c r="K37" s="65">
        <f t="shared" si="14"/>
        <v>128617.20000000001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32" customFormat="1" x14ac:dyDescent="0.25">
      <c r="A38" s="38"/>
      <c r="B38" s="22"/>
      <c r="C38" s="26"/>
      <c r="D38" s="91"/>
      <c r="E38" s="60"/>
      <c r="F38" s="60"/>
      <c r="G38" s="60"/>
      <c r="H38" s="60"/>
      <c r="I38" s="60"/>
      <c r="J38" s="60"/>
      <c r="K38" s="6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0" t="s">
        <v>131</v>
      </c>
      <c r="B39" s="22"/>
      <c r="C39" s="26"/>
      <c r="D39" s="91"/>
      <c r="E39" s="60"/>
      <c r="F39" s="60"/>
      <c r="G39" s="60"/>
      <c r="H39" s="60"/>
      <c r="I39" s="60"/>
      <c r="J39" s="60"/>
      <c r="K39" s="6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132</v>
      </c>
      <c r="B40" s="11" t="s">
        <v>125</v>
      </c>
      <c r="C40" s="27" t="s">
        <v>82</v>
      </c>
      <c r="D40" s="84" t="s">
        <v>165</v>
      </c>
      <c r="E40" s="66">
        <v>45000</v>
      </c>
      <c r="F40" s="66">
        <v>1291.5</v>
      </c>
      <c r="G40" s="66">
        <v>921.46</v>
      </c>
      <c r="H40" s="66">
        <v>1368</v>
      </c>
      <c r="I40" s="66">
        <v>1537.45</v>
      </c>
      <c r="J40" s="61">
        <f t="shared" ref="J40" si="15">SUM(F40:I40)</f>
        <v>5118.41</v>
      </c>
      <c r="K40" s="62">
        <f t="shared" ref="K40" si="16">E40-J40</f>
        <v>39881.589999999997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7" customFormat="1" x14ac:dyDescent="0.25">
      <c r="A41" s="56" t="s">
        <v>17</v>
      </c>
      <c r="B41" s="57">
        <v>1</v>
      </c>
      <c r="C41" s="58"/>
      <c r="D41" s="92"/>
      <c r="E41" s="65">
        <f>SUM(E40)</f>
        <v>45000</v>
      </c>
      <c r="F41" s="65">
        <f t="shared" ref="F41:K41" si="17">SUM(F40)</f>
        <v>1291.5</v>
      </c>
      <c r="G41" s="65">
        <f t="shared" si="17"/>
        <v>921.46</v>
      </c>
      <c r="H41" s="65">
        <f t="shared" si="17"/>
        <v>1368</v>
      </c>
      <c r="I41" s="65">
        <f t="shared" si="17"/>
        <v>1537.45</v>
      </c>
      <c r="J41" s="65">
        <f t="shared" si="17"/>
        <v>5118.41</v>
      </c>
      <c r="K41" s="65">
        <f t="shared" si="17"/>
        <v>39881.589999999997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2" customFormat="1" x14ac:dyDescent="0.25">
      <c r="A42" s="38"/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40" t="s">
        <v>133</v>
      </c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18" t="s">
        <v>18</v>
      </c>
      <c r="B44" s="18" t="s">
        <v>161</v>
      </c>
      <c r="C44" s="109" t="s">
        <v>82</v>
      </c>
      <c r="D44" s="89" t="s">
        <v>165</v>
      </c>
      <c r="E44" s="63">
        <v>145000</v>
      </c>
      <c r="F44" s="63">
        <v>4161.5</v>
      </c>
      <c r="G44" s="63">
        <v>22690.49</v>
      </c>
      <c r="H44" s="63">
        <v>4408</v>
      </c>
      <c r="I44" s="63">
        <v>3781</v>
      </c>
      <c r="J44" s="61">
        <f>+F44+G44+H44+I44</f>
        <v>35040.990000000005</v>
      </c>
      <c r="K44" s="62">
        <f t="shared" ref="K44:K45" si="18">E44-J44</f>
        <v>109959.01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24" t="s">
        <v>93</v>
      </c>
      <c r="B45" s="24" t="s">
        <v>44</v>
      </c>
      <c r="C45" s="37" t="s">
        <v>85</v>
      </c>
      <c r="D45" s="87" t="s">
        <v>166</v>
      </c>
      <c r="E45" s="64">
        <v>67000</v>
      </c>
      <c r="F45" s="64">
        <v>1922.9</v>
      </c>
      <c r="G45" s="64">
        <v>4803.9399999999996</v>
      </c>
      <c r="H45" s="64">
        <v>2036.8</v>
      </c>
      <c r="I45" s="64">
        <v>25</v>
      </c>
      <c r="J45" s="61">
        <f t="shared" ref="J45" si="19">SUM(F45:I45)</f>
        <v>8788.64</v>
      </c>
      <c r="K45" s="62">
        <f t="shared" si="18"/>
        <v>58211.360000000001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7" customFormat="1" x14ac:dyDescent="0.25">
      <c r="A46" s="56" t="s">
        <v>17</v>
      </c>
      <c r="B46" s="57">
        <v>3</v>
      </c>
      <c r="C46" s="58"/>
      <c r="D46" s="92"/>
      <c r="E46" s="65">
        <f>SUM(E44:E45)</f>
        <v>212000</v>
      </c>
      <c r="F46" s="65">
        <f>SUM(F44:F45)</f>
        <v>6084.4</v>
      </c>
      <c r="G46" s="65">
        <f>SUM(G44:G45)</f>
        <v>27494.43</v>
      </c>
      <c r="H46" s="65">
        <f>SUM(H44:H45)</f>
        <v>6444.8</v>
      </c>
      <c r="I46" s="65">
        <f>SUM(I44:I45)</f>
        <v>3806</v>
      </c>
      <c r="J46" s="65">
        <f>SUM(J44:J45)</f>
        <v>43829.630000000005</v>
      </c>
      <c r="K46" s="65">
        <f>SUM(K44:K45)</f>
        <v>168170.37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32" customFormat="1" x14ac:dyDescent="0.25">
      <c r="A47" s="38"/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40" t="s">
        <v>109</v>
      </c>
      <c r="B48" s="22"/>
      <c r="C48" s="26"/>
      <c r="D48" s="91"/>
      <c r="E48" s="60"/>
      <c r="F48" s="60"/>
      <c r="G48" s="60"/>
      <c r="H48" s="60"/>
      <c r="I48" s="60"/>
      <c r="J48" s="60"/>
      <c r="K48" s="60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0" t="s">
        <v>184</v>
      </c>
      <c r="B49" s="13" t="s">
        <v>94</v>
      </c>
      <c r="C49" s="37" t="s">
        <v>85</v>
      </c>
      <c r="D49" s="87" t="s">
        <v>165</v>
      </c>
      <c r="E49" s="64">
        <v>55000</v>
      </c>
      <c r="F49" s="64">
        <v>1578.5</v>
      </c>
      <c r="G49" s="64">
        <v>2559.6799999999998</v>
      </c>
      <c r="H49" s="64">
        <v>1672</v>
      </c>
      <c r="I49" s="64">
        <v>1599.4</v>
      </c>
      <c r="J49" s="61">
        <f t="shared" ref="J49" si="20">SUM(F49:I49)</f>
        <v>7409.58</v>
      </c>
      <c r="K49" s="62">
        <f t="shared" ref="K49:K55" si="21">E49-J49</f>
        <v>47590.42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1" t="s">
        <v>67</v>
      </c>
      <c r="B50" s="11" t="s">
        <v>52</v>
      </c>
      <c r="C50" s="20" t="s">
        <v>82</v>
      </c>
      <c r="D50" s="87" t="s">
        <v>166</v>
      </c>
      <c r="E50" s="64">
        <v>65000</v>
      </c>
      <c r="F50" s="64">
        <v>1865.5</v>
      </c>
      <c r="G50" s="64">
        <v>4427.58</v>
      </c>
      <c r="H50" s="64">
        <v>1976</v>
      </c>
      <c r="I50" s="64">
        <v>1882.2</v>
      </c>
      <c r="J50" s="61">
        <f t="shared" ref="J50:J55" si="22">SUM(F50:I50)</f>
        <v>10151.280000000001</v>
      </c>
      <c r="K50" s="62">
        <f t="shared" si="21"/>
        <v>54848.72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68</v>
      </c>
      <c r="B51" s="18" t="s">
        <v>53</v>
      </c>
      <c r="C51" s="20" t="s">
        <v>143</v>
      </c>
      <c r="D51" s="87" t="s">
        <v>166</v>
      </c>
      <c r="E51" s="64">
        <v>22599.26</v>
      </c>
      <c r="F51" s="64">
        <v>648.6</v>
      </c>
      <c r="G51" s="64">
        <v>0</v>
      </c>
      <c r="H51" s="64">
        <v>687.02</v>
      </c>
      <c r="I51" s="64">
        <v>152.6</v>
      </c>
      <c r="J51" s="61">
        <f t="shared" si="22"/>
        <v>1488.2199999999998</v>
      </c>
      <c r="K51" s="62">
        <f t="shared" si="21"/>
        <v>21111.039999999997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0" t="s">
        <v>69</v>
      </c>
      <c r="B52" s="18" t="s">
        <v>146</v>
      </c>
      <c r="C52" s="20" t="s">
        <v>85</v>
      </c>
      <c r="D52" s="87" t="s">
        <v>166</v>
      </c>
      <c r="E52" s="64">
        <v>37000</v>
      </c>
      <c r="F52" s="64">
        <v>1061.9000000000001</v>
      </c>
      <c r="G52" s="64">
        <v>19.25</v>
      </c>
      <c r="H52" s="64">
        <v>1124.8</v>
      </c>
      <c r="I52" s="64">
        <v>25</v>
      </c>
      <c r="J52" s="61">
        <f t="shared" si="22"/>
        <v>2230.9499999999998</v>
      </c>
      <c r="K52" s="62">
        <f t="shared" si="21"/>
        <v>34769.050000000003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70</v>
      </c>
      <c r="B53" s="18" t="s">
        <v>134</v>
      </c>
      <c r="C53" s="20" t="s">
        <v>82</v>
      </c>
      <c r="D53" s="87" t="s">
        <v>166</v>
      </c>
      <c r="E53" s="64">
        <v>65000</v>
      </c>
      <c r="F53" s="64">
        <v>1865.5</v>
      </c>
      <c r="G53" s="64">
        <v>4427.58</v>
      </c>
      <c r="H53" s="64">
        <v>1976</v>
      </c>
      <c r="I53" s="64">
        <v>802.1</v>
      </c>
      <c r="J53" s="61">
        <f t="shared" si="22"/>
        <v>9071.18</v>
      </c>
      <c r="K53" s="62">
        <f t="shared" si="21"/>
        <v>55928.82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0" t="s">
        <v>173</v>
      </c>
      <c r="B54" s="18" t="s">
        <v>16</v>
      </c>
      <c r="C54" s="20" t="s">
        <v>85</v>
      </c>
      <c r="D54" s="87" t="s">
        <v>166</v>
      </c>
      <c r="E54" s="64">
        <v>60000</v>
      </c>
      <c r="F54" s="64">
        <v>1722</v>
      </c>
      <c r="G54" s="64">
        <v>3486.68</v>
      </c>
      <c r="H54" s="64">
        <v>1368</v>
      </c>
      <c r="I54" s="64">
        <v>25</v>
      </c>
      <c r="J54" s="61">
        <f t="shared" si="22"/>
        <v>6601.68</v>
      </c>
      <c r="K54" s="62">
        <f t="shared" si="21"/>
        <v>53398.32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7" customFormat="1" x14ac:dyDescent="0.25">
      <c r="A55" s="12" t="s">
        <v>73</v>
      </c>
      <c r="B55" s="12" t="s">
        <v>160</v>
      </c>
      <c r="C55" s="37" t="s">
        <v>85</v>
      </c>
      <c r="D55" s="87" t="s">
        <v>166</v>
      </c>
      <c r="E55" s="64">
        <v>45000</v>
      </c>
      <c r="F55" s="64">
        <v>1291.5</v>
      </c>
      <c r="G55" s="64">
        <v>921.46</v>
      </c>
      <c r="H55" s="64">
        <v>1824</v>
      </c>
      <c r="I55" s="64">
        <v>1537.45</v>
      </c>
      <c r="J55" s="61">
        <f t="shared" si="22"/>
        <v>5574.41</v>
      </c>
      <c r="K55" s="62">
        <f t="shared" si="21"/>
        <v>39425.589999999997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7" customFormat="1" x14ac:dyDescent="0.25">
      <c r="A56" s="56" t="s">
        <v>17</v>
      </c>
      <c r="B56" s="57">
        <v>7</v>
      </c>
      <c r="C56" s="58"/>
      <c r="D56" s="92"/>
      <c r="E56" s="65">
        <f>SUM(E49:E55)</f>
        <v>349599.26</v>
      </c>
      <c r="F56" s="65">
        <f t="shared" ref="F56:K56" si="23">SUM(F49:F55)</f>
        <v>10033.5</v>
      </c>
      <c r="G56" s="65">
        <f t="shared" si="23"/>
        <v>15842.23</v>
      </c>
      <c r="H56" s="65">
        <f t="shared" si="23"/>
        <v>10627.82</v>
      </c>
      <c r="I56" s="65">
        <f t="shared" si="23"/>
        <v>6023.75</v>
      </c>
      <c r="J56" s="65">
        <f t="shared" si="23"/>
        <v>42527.3</v>
      </c>
      <c r="K56" s="65">
        <f t="shared" si="23"/>
        <v>307071.95999999996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s="32" customFormat="1" x14ac:dyDescent="0.25">
      <c r="A57" s="22"/>
      <c r="B57" s="49"/>
      <c r="C57" s="26" t="s">
        <v>167</v>
      </c>
      <c r="D57" s="91"/>
      <c r="E57" s="60"/>
      <c r="F57" s="60"/>
      <c r="G57" s="60"/>
      <c r="H57" s="60"/>
      <c r="I57" s="60"/>
      <c r="J57" s="60"/>
      <c r="K57" s="6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40" t="s">
        <v>107</v>
      </c>
      <c r="B58" s="22"/>
      <c r="C58" s="26"/>
      <c r="D58" s="91"/>
      <c r="E58" s="60"/>
      <c r="F58" s="60"/>
      <c r="G58" s="60"/>
      <c r="H58" s="60"/>
      <c r="I58" s="60"/>
      <c r="J58" s="60"/>
      <c r="K58" s="60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7" customFormat="1" x14ac:dyDescent="0.25">
      <c r="A59" s="18" t="s">
        <v>92</v>
      </c>
      <c r="B59" s="18" t="s">
        <v>190</v>
      </c>
      <c r="C59" s="20" t="s">
        <v>84</v>
      </c>
      <c r="D59" s="87" t="s">
        <v>166</v>
      </c>
      <c r="E59" s="63">
        <v>85000</v>
      </c>
      <c r="F59" s="63">
        <v>2439.5</v>
      </c>
      <c r="G59" s="69">
        <v>8576.99</v>
      </c>
      <c r="H59" s="63">
        <v>2584</v>
      </c>
      <c r="I59" s="63">
        <v>25</v>
      </c>
      <c r="J59" s="61">
        <f t="shared" ref="J59" si="24">SUM(F59:I59)</f>
        <v>13625.49</v>
      </c>
      <c r="K59" s="62">
        <f t="shared" ref="K59" si="25">E59-J59</f>
        <v>71374.509999999995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7" customFormat="1" x14ac:dyDescent="0.25">
      <c r="A60" s="56" t="s">
        <v>17</v>
      </c>
      <c r="B60" s="57">
        <v>1</v>
      </c>
      <c r="C60" s="58"/>
      <c r="D60" s="92"/>
      <c r="E60" s="65">
        <f>SUM(E59)</f>
        <v>85000</v>
      </c>
      <c r="F60" s="65">
        <f t="shared" ref="F60:K60" si="26">SUM(F59)</f>
        <v>2439.5</v>
      </c>
      <c r="G60" s="65">
        <f t="shared" si="26"/>
        <v>8576.99</v>
      </c>
      <c r="H60" s="65">
        <f t="shared" si="26"/>
        <v>2584</v>
      </c>
      <c r="I60" s="65">
        <f t="shared" si="26"/>
        <v>25</v>
      </c>
      <c r="J60" s="65">
        <f t="shared" si="26"/>
        <v>13625.49</v>
      </c>
      <c r="K60" s="65">
        <f t="shared" si="26"/>
        <v>71374.509999999995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s="32" customFormat="1" x14ac:dyDescent="0.25">
      <c r="A61" s="38"/>
      <c r="B61" s="22"/>
      <c r="C61" s="26"/>
      <c r="D61" s="91"/>
      <c r="E61" s="60"/>
      <c r="F61" s="60"/>
      <c r="G61" s="60"/>
      <c r="H61" s="60"/>
      <c r="I61" s="60"/>
      <c r="J61" s="60"/>
      <c r="K61" s="6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40" t="s">
        <v>106</v>
      </c>
      <c r="B62" s="22"/>
      <c r="C62" s="26"/>
      <c r="D62" s="91"/>
      <c r="E62" s="60"/>
      <c r="F62" s="60"/>
      <c r="G62" s="60"/>
      <c r="H62" s="60"/>
      <c r="I62" s="60"/>
      <c r="J62" s="60"/>
      <c r="K62" s="60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8" t="s">
        <v>42</v>
      </c>
      <c r="B63" s="18" t="s">
        <v>99</v>
      </c>
      <c r="C63" s="110" t="s">
        <v>84</v>
      </c>
      <c r="D63" s="93" t="s">
        <v>166</v>
      </c>
      <c r="E63" s="66">
        <v>73500</v>
      </c>
      <c r="F63" s="70">
        <v>2109.4499999999998</v>
      </c>
      <c r="G63" s="66">
        <v>6027.11</v>
      </c>
      <c r="H63" s="66">
        <v>2234.4</v>
      </c>
      <c r="I63" s="66">
        <v>280.2</v>
      </c>
      <c r="J63" s="61">
        <f>SUM(F63:I63)</f>
        <v>10651.16</v>
      </c>
      <c r="K63" s="62">
        <f>E63-J63</f>
        <v>62848.84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3" t="s">
        <v>35</v>
      </c>
      <c r="B64" s="13" t="s">
        <v>45</v>
      </c>
      <c r="C64" s="14" t="s">
        <v>85</v>
      </c>
      <c r="D64" s="93" t="s">
        <v>166</v>
      </c>
      <c r="E64" s="66">
        <v>20000</v>
      </c>
      <c r="F64" s="70">
        <v>574</v>
      </c>
      <c r="G64" s="66">
        <v>0</v>
      </c>
      <c r="H64" s="66">
        <v>608</v>
      </c>
      <c r="I64" s="66">
        <v>1537.45</v>
      </c>
      <c r="J64" s="61">
        <f>SUM(F64:I64)</f>
        <v>2719.45</v>
      </c>
      <c r="K64" s="62">
        <f>E64-J64</f>
        <v>17280.55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3" t="s">
        <v>37</v>
      </c>
      <c r="B65" s="13" t="s">
        <v>46</v>
      </c>
      <c r="C65" s="14" t="s">
        <v>85</v>
      </c>
      <c r="D65" s="93" t="s">
        <v>166</v>
      </c>
      <c r="E65" s="66">
        <v>17600</v>
      </c>
      <c r="F65" s="71">
        <v>505.12</v>
      </c>
      <c r="G65" s="66">
        <v>0</v>
      </c>
      <c r="H65" s="62">
        <v>535.04</v>
      </c>
      <c r="I65" s="66">
        <v>152.6</v>
      </c>
      <c r="J65" s="61">
        <f>SUM(F65:I65)</f>
        <v>1192.7599999999998</v>
      </c>
      <c r="K65" s="62">
        <f>E65-J65</f>
        <v>16407.240000000002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8" t="s">
        <v>38</v>
      </c>
      <c r="B66" s="18" t="s">
        <v>45</v>
      </c>
      <c r="C66" s="110" t="s">
        <v>84</v>
      </c>
      <c r="D66" s="111" t="s">
        <v>166</v>
      </c>
      <c r="E66" s="66">
        <v>20000</v>
      </c>
      <c r="F66" s="70">
        <v>574</v>
      </c>
      <c r="G66" s="66">
        <v>0</v>
      </c>
      <c r="H66" s="66">
        <v>608</v>
      </c>
      <c r="I66" s="66">
        <v>25</v>
      </c>
      <c r="J66" s="61">
        <f t="shared" ref="J66" si="27">SUM(F66:I66)</f>
        <v>1207</v>
      </c>
      <c r="K66" s="62">
        <f t="shared" ref="K66" si="28">E66-J66</f>
        <v>18793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13" t="s">
        <v>39</v>
      </c>
      <c r="B67" s="13" t="s">
        <v>45</v>
      </c>
      <c r="C67" s="15" t="s">
        <v>85</v>
      </c>
      <c r="D67" s="84" t="s">
        <v>165</v>
      </c>
      <c r="E67" s="66">
        <v>20000</v>
      </c>
      <c r="F67" s="70">
        <v>574</v>
      </c>
      <c r="G67" s="66">
        <v>0</v>
      </c>
      <c r="H67" s="66">
        <v>608</v>
      </c>
      <c r="I67" s="66">
        <v>25</v>
      </c>
      <c r="J67" s="61">
        <f>SUM(F67:I67)</f>
        <v>1207</v>
      </c>
      <c r="K67" s="62">
        <f>E67-J67</f>
        <v>18793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7" customFormat="1" x14ac:dyDescent="0.25">
      <c r="A68" s="13" t="s">
        <v>86</v>
      </c>
      <c r="B68" s="13" t="s">
        <v>45</v>
      </c>
      <c r="C68" s="15" t="s">
        <v>85</v>
      </c>
      <c r="D68" s="84" t="s">
        <v>166</v>
      </c>
      <c r="E68" s="62">
        <v>23000</v>
      </c>
      <c r="F68" s="62">
        <v>660.1</v>
      </c>
      <c r="G68" s="62">
        <v>0</v>
      </c>
      <c r="H68" s="62">
        <v>699.2</v>
      </c>
      <c r="I68" s="62">
        <v>3120.78</v>
      </c>
      <c r="J68" s="61">
        <f t="shared" ref="J68:J69" si="29">SUM(F68:I68)</f>
        <v>4480.08</v>
      </c>
      <c r="K68" s="62">
        <f t="shared" ref="K68:K69" si="30">E68-J68</f>
        <v>18519.919999999998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" customHeight="1" x14ac:dyDescent="0.25">
      <c r="A69" s="24" t="s">
        <v>177</v>
      </c>
      <c r="B69" s="24" t="s">
        <v>178</v>
      </c>
      <c r="C69" s="27" t="s">
        <v>85</v>
      </c>
      <c r="D69" s="87" t="s">
        <v>166</v>
      </c>
      <c r="E69" s="64">
        <v>17600</v>
      </c>
      <c r="F69" s="64">
        <v>505.12</v>
      </c>
      <c r="G69" s="64">
        <v>0</v>
      </c>
      <c r="H69" s="64">
        <v>535.04</v>
      </c>
      <c r="I69" s="64">
        <v>1225</v>
      </c>
      <c r="J69" s="64">
        <f t="shared" si="29"/>
        <v>2265.16</v>
      </c>
      <c r="K69" s="64">
        <f t="shared" si="30"/>
        <v>15334.84</v>
      </c>
    </row>
    <row r="70" spans="1:27" s="37" customFormat="1" x14ac:dyDescent="0.25">
      <c r="A70" s="56" t="s">
        <v>17</v>
      </c>
      <c r="B70" s="57">
        <v>7</v>
      </c>
      <c r="C70" s="58"/>
      <c r="D70" s="92"/>
      <c r="E70" s="65">
        <f>SUM(E63:E69)</f>
        <v>191700</v>
      </c>
      <c r="F70" s="65">
        <f t="shared" ref="F70:K70" si="31">SUM(F63:F69)</f>
        <v>5501.79</v>
      </c>
      <c r="G70" s="65">
        <f t="shared" si="31"/>
        <v>6027.11</v>
      </c>
      <c r="H70" s="65">
        <f t="shared" si="31"/>
        <v>5827.68</v>
      </c>
      <c r="I70" s="65">
        <f t="shared" si="31"/>
        <v>6366.0300000000007</v>
      </c>
      <c r="J70" s="65">
        <f t="shared" si="31"/>
        <v>23722.610000000004</v>
      </c>
      <c r="K70" s="65">
        <f t="shared" si="31"/>
        <v>167977.38999999998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2" customFormat="1" x14ac:dyDescent="0.25">
      <c r="A71" s="38"/>
      <c r="B71" s="22"/>
      <c r="C71" s="26"/>
      <c r="D71" s="91"/>
      <c r="E71" s="60"/>
      <c r="F71" s="60"/>
      <c r="G71" s="60"/>
      <c r="H71" s="60"/>
      <c r="I71" s="60"/>
      <c r="J71" s="60"/>
      <c r="K71" s="60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39" t="s">
        <v>189</v>
      </c>
      <c r="B72" s="22"/>
      <c r="C72" s="26"/>
      <c r="D72" s="91"/>
      <c r="E72" s="60"/>
      <c r="F72" s="60"/>
      <c r="G72" s="60"/>
      <c r="H72" s="60"/>
      <c r="I72" s="60"/>
      <c r="J72" s="60"/>
      <c r="K72" s="60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7" customFormat="1" x14ac:dyDescent="0.25">
      <c r="A73" s="13" t="s">
        <v>179</v>
      </c>
      <c r="B73" s="18" t="s">
        <v>126</v>
      </c>
      <c r="C73" s="15" t="s">
        <v>85</v>
      </c>
      <c r="D73" s="84" t="s">
        <v>165</v>
      </c>
      <c r="E73" s="62">
        <v>35000</v>
      </c>
      <c r="F73" s="62">
        <v>1004.5</v>
      </c>
      <c r="G73" s="62">
        <v>0</v>
      </c>
      <c r="H73" s="62">
        <v>1064</v>
      </c>
      <c r="I73" s="62">
        <v>3308.33</v>
      </c>
      <c r="J73" s="61">
        <v>5376.83</v>
      </c>
      <c r="K73" s="62">
        <v>29623.17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37" customFormat="1" x14ac:dyDescent="0.25">
      <c r="A74" s="13" t="s">
        <v>180</v>
      </c>
      <c r="B74" s="18" t="s">
        <v>181</v>
      </c>
      <c r="C74" s="27" t="s">
        <v>85</v>
      </c>
      <c r="D74" s="84" t="s">
        <v>165</v>
      </c>
      <c r="E74" s="62">
        <v>31250</v>
      </c>
      <c r="F74" s="62">
        <v>896.88</v>
      </c>
      <c r="G74" s="62">
        <v>0</v>
      </c>
      <c r="H74" s="62">
        <v>950</v>
      </c>
      <c r="I74" s="62">
        <v>25</v>
      </c>
      <c r="J74" s="61">
        <v>1871.88</v>
      </c>
      <c r="K74" s="62">
        <v>29378.12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7" customFormat="1" x14ac:dyDescent="0.25">
      <c r="A75" s="56" t="s">
        <v>17</v>
      </c>
      <c r="B75" s="57">
        <v>2</v>
      </c>
      <c r="C75" s="58"/>
      <c r="D75" s="92"/>
      <c r="E75" s="65">
        <f t="shared" ref="E75:K75" si="32">SUM(E73:E74)</f>
        <v>66250</v>
      </c>
      <c r="F75" s="65">
        <f t="shared" si="32"/>
        <v>1901.38</v>
      </c>
      <c r="G75" s="65">
        <f t="shared" si="32"/>
        <v>0</v>
      </c>
      <c r="H75" s="65">
        <f t="shared" si="32"/>
        <v>2014</v>
      </c>
      <c r="I75" s="65">
        <f t="shared" si="32"/>
        <v>3333.33</v>
      </c>
      <c r="J75" s="65">
        <f t="shared" si="32"/>
        <v>7248.71</v>
      </c>
      <c r="K75" s="65">
        <f t="shared" si="32"/>
        <v>59001.289999999994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7" customFormat="1" x14ac:dyDescent="0.25">
      <c r="A76" s="13"/>
      <c r="B76" s="18"/>
      <c r="C76" s="27"/>
      <c r="D76" s="84"/>
      <c r="E76" s="62"/>
      <c r="F76" s="62"/>
      <c r="G76" s="62"/>
      <c r="H76" s="62"/>
      <c r="I76" s="62"/>
      <c r="J76" s="61"/>
      <c r="K76" s="6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s="32" customFormat="1" x14ac:dyDescent="0.25">
      <c r="A77" s="40" t="s">
        <v>111</v>
      </c>
      <c r="B77" s="22"/>
      <c r="C77" s="26"/>
      <c r="D77" s="91"/>
      <c r="E77" s="60"/>
      <c r="F77" s="60"/>
      <c r="G77" s="60"/>
      <c r="H77" s="60"/>
      <c r="I77" s="60"/>
      <c r="J77" s="60"/>
      <c r="K77" s="6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3" t="s">
        <v>41</v>
      </c>
      <c r="B78" s="13" t="s">
        <v>47</v>
      </c>
      <c r="C78" s="15" t="s">
        <v>85</v>
      </c>
      <c r="D78" s="84" t="s">
        <v>165</v>
      </c>
      <c r="E78" s="66">
        <v>17600</v>
      </c>
      <c r="F78" s="66">
        <v>505.12</v>
      </c>
      <c r="G78" s="66">
        <v>0</v>
      </c>
      <c r="H78" s="66">
        <v>535.04</v>
      </c>
      <c r="I78" s="66">
        <v>1537.45</v>
      </c>
      <c r="J78" s="61">
        <f t="shared" ref="J78" si="33">SUM(F78:I78)</f>
        <v>2577.6099999999997</v>
      </c>
      <c r="K78" s="62">
        <f t="shared" ref="K78" si="34">E78-J78</f>
        <v>15022.39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1" t="s">
        <v>24</v>
      </c>
      <c r="B79" s="11" t="s">
        <v>121</v>
      </c>
      <c r="C79" s="25" t="s">
        <v>143</v>
      </c>
      <c r="D79" s="94" t="s">
        <v>165</v>
      </c>
      <c r="E79" s="72">
        <v>24596</v>
      </c>
      <c r="F79" s="72">
        <v>705.91</v>
      </c>
      <c r="G79" s="72">
        <v>0</v>
      </c>
      <c r="H79" s="72">
        <v>747.72</v>
      </c>
      <c r="I79" s="72">
        <v>25</v>
      </c>
      <c r="J79" s="61">
        <f t="shared" ref="J79:J81" si="35">SUM(F79:I79)</f>
        <v>1478.63</v>
      </c>
      <c r="K79" s="62">
        <f t="shared" ref="K79:K81" si="36">E79-J79</f>
        <v>23117.37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3" t="s">
        <v>43</v>
      </c>
      <c r="B80" s="13" t="s">
        <v>48</v>
      </c>
      <c r="C80" s="16" t="s">
        <v>85</v>
      </c>
      <c r="D80" s="95" t="s">
        <v>165</v>
      </c>
      <c r="E80" s="62">
        <v>22000</v>
      </c>
      <c r="F80" s="62">
        <v>631.4</v>
      </c>
      <c r="G80" s="66">
        <v>0</v>
      </c>
      <c r="H80" s="62">
        <v>668.8</v>
      </c>
      <c r="I80" s="62">
        <v>25</v>
      </c>
      <c r="J80" s="61">
        <f t="shared" si="35"/>
        <v>1325.1999999999998</v>
      </c>
      <c r="K80" s="62">
        <f t="shared" si="36"/>
        <v>20674.8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7" customFormat="1" x14ac:dyDescent="0.25">
      <c r="A81" s="7" t="s">
        <v>20</v>
      </c>
      <c r="B81" s="2" t="s">
        <v>21</v>
      </c>
      <c r="C81" s="37" t="s">
        <v>143</v>
      </c>
      <c r="D81" s="87" t="s">
        <v>166</v>
      </c>
      <c r="E81" s="64">
        <v>10000</v>
      </c>
      <c r="F81" s="64">
        <v>287</v>
      </c>
      <c r="G81" s="64">
        <v>0</v>
      </c>
      <c r="H81" s="64">
        <v>304</v>
      </c>
      <c r="I81" s="64">
        <v>25</v>
      </c>
      <c r="J81" s="61">
        <f t="shared" si="35"/>
        <v>616</v>
      </c>
      <c r="K81" s="62">
        <f t="shared" si="36"/>
        <v>9384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7" customFormat="1" x14ac:dyDescent="0.25">
      <c r="A82" s="56" t="s">
        <v>17</v>
      </c>
      <c r="B82" s="57">
        <v>4</v>
      </c>
      <c r="C82" s="58"/>
      <c r="D82" s="92"/>
      <c r="E82" s="65">
        <f>SUM(E78:E81)</f>
        <v>74196</v>
      </c>
      <c r="F82" s="65">
        <f t="shared" ref="F82:K82" si="37">SUM(F78:F81)</f>
        <v>2129.4299999999998</v>
      </c>
      <c r="G82" s="65">
        <f t="shared" si="37"/>
        <v>0</v>
      </c>
      <c r="H82" s="65">
        <f t="shared" si="37"/>
        <v>2255.56</v>
      </c>
      <c r="I82" s="65">
        <f t="shared" si="37"/>
        <v>1612.45</v>
      </c>
      <c r="J82" s="65">
        <f t="shared" si="37"/>
        <v>5997.44</v>
      </c>
      <c r="K82" s="65">
        <f t="shared" si="37"/>
        <v>68198.559999999998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32" customFormat="1" x14ac:dyDescent="0.25">
      <c r="B83" s="22"/>
      <c r="C83" s="26"/>
      <c r="D83" s="91"/>
      <c r="E83" s="60"/>
      <c r="F83" s="60"/>
      <c r="G83" s="60"/>
      <c r="H83" s="60"/>
      <c r="I83" s="60"/>
      <c r="J83" s="60"/>
      <c r="K83" s="6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40" t="s">
        <v>159</v>
      </c>
      <c r="B84" s="22"/>
      <c r="C84" s="26"/>
      <c r="D84" s="91"/>
      <c r="E84" s="60"/>
      <c r="F84" s="60"/>
      <c r="G84" s="60"/>
      <c r="H84" s="60"/>
      <c r="I84" s="60"/>
      <c r="J84" s="60"/>
      <c r="K84" s="6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64</v>
      </c>
      <c r="B85" s="13" t="s">
        <v>51</v>
      </c>
      <c r="C85" s="15" t="s">
        <v>85</v>
      </c>
      <c r="D85" s="84" t="s">
        <v>165</v>
      </c>
      <c r="E85" s="62">
        <v>22000</v>
      </c>
      <c r="F85" s="62">
        <v>631.4</v>
      </c>
      <c r="G85" s="62">
        <v>0</v>
      </c>
      <c r="H85" s="62">
        <v>668.8</v>
      </c>
      <c r="I85" s="62">
        <v>825</v>
      </c>
      <c r="J85" s="61">
        <f>SUM(F85:I85)</f>
        <v>2125.1999999999998</v>
      </c>
      <c r="K85" s="62">
        <f>E85-J85</f>
        <v>19874.8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13" t="s">
        <v>58</v>
      </c>
      <c r="B86" s="13" t="s">
        <v>50</v>
      </c>
      <c r="C86" s="15" t="s">
        <v>143</v>
      </c>
      <c r="D86" s="84" t="s">
        <v>165</v>
      </c>
      <c r="E86" s="62">
        <v>10000</v>
      </c>
      <c r="F86" s="62">
        <v>287</v>
      </c>
      <c r="G86" s="62">
        <v>0</v>
      </c>
      <c r="H86" s="62">
        <v>304</v>
      </c>
      <c r="I86" s="62">
        <v>25</v>
      </c>
      <c r="J86" s="61">
        <f>SUM(F86:I86)</f>
        <v>616</v>
      </c>
      <c r="K86" s="62">
        <f>E86-J86</f>
        <v>9384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7" customFormat="1" x14ac:dyDescent="0.25">
      <c r="A87" s="56" t="s">
        <v>17</v>
      </c>
      <c r="B87" s="57">
        <v>2</v>
      </c>
      <c r="C87" s="58"/>
      <c r="D87" s="92"/>
      <c r="E87" s="65">
        <f>SUM(E85:E86)</f>
        <v>32000</v>
      </c>
      <c r="F87" s="65">
        <f t="shared" ref="F87:K87" si="38">SUM(F85:F86)</f>
        <v>918.4</v>
      </c>
      <c r="G87" s="65">
        <f t="shared" si="38"/>
        <v>0</v>
      </c>
      <c r="H87" s="65">
        <f t="shared" si="38"/>
        <v>972.8</v>
      </c>
      <c r="I87" s="65">
        <f t="shared" si="38"/>
        <v>850</v>
      </c>
      <c r="J87" s="65">
        <f t="shared" si="38"/>
        <v>2741.2</v>
      </c>
      <c r="K87" s="65">
        <f t="shared" si="38"/>
        <v>29258.799999999999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s="32" customFormat="1" x14ac:dyDescent="0.25">
      <c r="B88" s="22"/>
      <c r="C88" s="26"/>
      <c r="D88" s="91"/>
      <c r="E88" s="60"/>
      <c r="F88" s="60"/>
      <c r="G88" s="60"/>
      <c r="H88" s="60"/>
      <c r="I88" s="60"/>
      <c r="J88" s="60"/>
      <c r="K88" s="60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16" t="s">
        <v>185</v>
      </c>
      <c r="B89" s="22"/>
      <c r="C89" s="26"/>
      <c r="D89" s="91"/>
      <c r="E89" s="60"/>
      <c r="F89" s="60"/>
      <c r="G89" s="60"/>
      <c r="H89" s="60"/>
      <c r="I89" s="60"/>
      <c r="J89" s="60"/>
      <c r="K89" s="60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37" t="s">
        <v>13</v>
      </c>
      <c r="B90" s="24" t="s">
        <v>122</v>
      </c>
      <c r="C90" s="37" t="s">
        <v>85</v>
      </c>
      <c r="D90" s="87" t="s">
        <v>165</v>
      </c>
      <c r="E90" s="64">
        <v>31500</v>
      </c>
      <c r="F90" s="64">
        <v>904.05</v>
      </c>
      <c r="G90" s="64">
        <v>0</v>
      </c>
      <c r="H90" s="64">
        <v>957.6</v>
      </c>
      <c r="I90" s="64">
        <v>25</v>
      </c>
      <c r="J90" s="61">
        <f>SUM(F90:I90)</f>
        <v>1886.65</v>
      </c>
      <c r="K90" s="62">
        <f>E90-J90</f>
        <v>29613.35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102</v>
      </c>
      <c r="B91" s="13" t="s">
        <v>14</v>
      </c>
      <c r="C91" s="27" t="s">
        <v>85</v>
      </c>
      <c r="D91" s="85" t="s">
        <v>165</v>
      </c>
      <c r="E91" s="62">
        <v>25200</v>
      </c>
      <c r="F91" s="62">
        <v>723.24</v>
      </c>
      <c r="G91" s="64">
        <v>0</v>
      </c>
      <c r="H91" s="62">
        <v>766.08</v>
      </c>
      <c r="I91" s="62">
        <v>25</v>
      </c>
      <c r="J91" s="61">
        <f>SUM(F91:I91)</f>
        <v>1514.3200000000002</v>
      </c>
      <c r="K91" s="62">
        <f>E91-J91</f>
        <v>23685.68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103</v>
      </c>
      <c r="B92" s="13" t="s">
        <v>14</v>
      </c>
      <c r="C92" s="27" t="s">
        <v>85</v>
      </c>
      <c r="D92" s="85" t="s">
        <v>165</v>
      </c>
      <c r="E92" s="62">
        <v>25200</v>
      </c>
      <c r="F92" s="62">
        <v>723.24</v>
      </c>
      <c r="G92" s="64">
        <v>0</v>
      </c>
      <c r="H92" s="62">
        <v>766.08</v>
      </c>
      <c r="I92" s="62">
        <v>25</v>
      </c>
      <c r="J92" s="61">
        <f>SUM(F92:I92)</f>
        <v>1514.3200000000002</v>
      </c>
      <c r="K92" s="62">
        <f>E92-J92</f>
        <v>23685.68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61</v>
      </c>
      <c r="B93" s="13" t="s">
        <v>14</v>
      </c>
      <c r="C93" s="15" t="s">
        <v>143</v>
      </c>
      <c r="D93" s="84" t="s">
        <v>165</v>
      </c>
      <c r="E93" s="62">
        <v>16445</v>
      </c>
      <c r="F93" s="62">
        <v>471.97</v>
      </c>
      <c r="G93" s="62">
        <v>0</v>
      </c>
      <c r="H93" s="62">
        <v>499.93</v>
      </c>
      <c r="I93" s="62">
        <v>507.8</v>
      </c>
      <c r="J93" s="61">
        <f>SUM(F93:I93)</f>
        <v>1479.7</v>
      </c>
      <c r="K93" s="62">
        <f>E93-J93</f>
        <v>14965.3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7" customFormat="1" x14ac:dyDescent="0.25">
      <c r="A94" s="13" t="s">
        <v>62</v>
      </c>
      <c r="B94" s="13" t="s">
        <v>122</v>
      </c>
      <c r="C94" s="15" t="s">
        <v>85</v>
      </c>
      <c r="D94" s="84" t="s">
        <v>165</v>
      </c>
      <c r="E94" s="62">
        <v>25200</v>
      </c>
      <c r="F94" s="62">
        <v>723.24</v>
      </c>
      <c r="G94" s="62">
        <v>0</v>
      </c>
      <c r="H94" s="62">
        <v>766.08</v>
      </c>
      <c r="I94" s="62">
        <v>267.60000000000002</v>
      </c>
      <c r="J94" s="61">
        <f t="shared" ref="J94:J95" si="39">SUM(F94:I94)</f>
        <v>1756.92</v>
      </c>
      <c r="K94" s="62">
        <f t="shared" ref="K94:K95" si="40">E94-J94</f>
        <v>23443.08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s="32" customFormat="1" x14ac:dyDescent="0.25">
      <c r="A95" s="117" t="s">
        <v>186</v>
      </c>
      <c r="B95" s="44" t="s">
        <v>14</v>
      </c>
      <c r="C95" s="45" t="s">
        <v>85</v>
      </c>
      <c r="D95" s="83" t="s">
        <v>165</v>
      </c>
      <c r="E95" s="61">
        <v>25000</v>
      </c>
      <c r="F95" s="61">
        <v>717.5</v>
      </c>
      <c r="G95" s="61">
        <v>0</v>
      </c>
      <c r="H95" s="61">
        <v>760</v>
      </c>
      <c r="I95" s="61">
        <v>25</v>
      </c>
      <c r="J95" s="61">
        <f t="shared" si="39"/>
        <v>1502.5</v>
      </c>
      <c r="K95" s="61">
        <f t="shared" si="40"/>
        <v>23497.5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174</v>
      </c>
      <c r="B96" s="13" t="s">
        <v>14</v>
      </c>
      <c r="C96" s="27" t="s">
        <v>85</v>
      </c>
      <c r="D96" s="84" t="s">
        <v>165</v>
      </c>
      <c r="E96" s="62">
        <v>25000</v>
      </c>
      <c r="F96" s="62">
        <v>717.5</v>
      </c>
      <c r="G96" s="62">
        <v>0</v>
      </c>
      <c r="H96" s="62">
        <v>760</v>
      </c>
      <c r="I96" s="62">
        <v>25</v>
      </c>
      <c r="J96" s="61">
        <f>SUM(F96:I96)</f>
        <v>1502.5</v>
      </c>
      <c r="K96" s="62">
        <f>E96-J96</f>
        <v>23497.5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ht="15" customHeight="1" x14ac:dyDescent="0.25">
      <c r="A97" s="24" t="s">
        <v>183</v>
      </c>
      <c r="B97" s="24" t="s">
        <v>14</v>
      </c>
      <c r="C97" s="27" t="s">
        <v>85</v>
      </c>
      <c r="D97" s="87" t="s">
        <v>165</v>
      </c>
      <c r="E97" s="64">
        <v>25200</v>
      </c>
      <c r="F97" s="64">
        <v>723.24</v>
      </c>
      <c r="G97" s="64">
        <v>0</v>
      </c>
      <c r="H97" s="64">
        <v>766.08</v>
      </c>
      <c r="I97" s="64">
        <v>25</v>
      </c>
      <c r="J97" s="64">
        <f>SUM(F97:I97)</f>
        <v>1514.3200000000002</v>
      </c>
      <c r="K97" s="64">
        <f>E97-J97</f>
        <v>23685.68</v>
      </c>
    </row>
    <row r="98" spans="1:27" s="37" customFormat="1" x14ac:dyDescent="0.25">
      <c r="A98" s="56" t="s">
        <v>17</v>
      </c>
      <c r="B98" s="57">
        <v>8</v>
      </c>
      <c r="C98" s="58"/>
      <c r="D98" s="92"/>
      <c r="E98" s="65">
        <f>SUM(E90:E97)</f>
        <v>198745</v>
      </c>
      <c r="F98" s="65">
        <f t="shared" ref="F98:K98" si="41">SUM(F90:F97)</f>
        <v>5703.98</v>
      </c>
      <c r="G98" s="65">
        <f t="shared" si="41"/>
        <v>0</v>
      </c>
      <c r="H98" s="65">
        <f t="shared" si="41"/>
        <v>6041.85</v>
      </c>
      <c r="I98" s="65">
        <f t="shared" si="41"/>
        <v>925.4</v>
      </c>
      <c r="J98" s="65">
        <f t="shared" si="41"/>
        <v>12671.23</v>
      </c>
      <c r="K98" s="65">
        <f t="shared" si="41"/>
        <v>186073.77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100" spans="1:27" ht="15" customHeight="1" x14ac:dyDescent="0.25">
      <c r="A100" s="39" t="s">
        <v>187</v>
      </c>
    </row>
    <row r="101" spans="1:27" s="32" customFormat="1" x14ac:dyDescent="0.25">
      <c r="A101" s="13" t="s">
        <v>63</v>
      </c>
      <c r="B101" s="13" t="s">
        <v>49</v>
      </c>
      <c r="C101" s="15" t="s">
        <v>85</v>
      </c>
      <c r="D101" s="84" t="s">
        <v>165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152.6</v>
      </c>
      <c r="J101" s="61">
        <f>SUM(F101:I101)</f>
        <v>1192.7599999999998</v>
      </c>
      <c r="K101" s="62">
        <f>E101-J101</f>
        <v>16407.240000000002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55</v>
      </c>
      <c r="B102" s="13" t="s">
        <v>49</v>
      </c>
      <c r="C102" s="15" t="s">
        <v>85</v>
      </c>
      <c r="D102" s="84" t="s">
        <v>166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1552.6</v>
      </c>
      <c r="J102" s="61">
        <f t="shared" ref="J102" si="42">SUM(F102:I102)</f>
        <v>2592.7599999999998</v>
      </c>
      <c r="K102" s="62">
        <f t="shared" ref="K102" si="43">E102-J102</f>
        <v>15007.24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56</v>
      </c>
      <c r="B103" s="18" t="s">
        <v>49</v>
      </c>
      <c r="C103" s="15" t="s">
        <v>85</v>
      </c>
      <c r="D103" s="84" t="s">
        <v>166</v>
      </c>
      <c r="E103" s="62">
        <v>17600</v>
      </c>
      <c r="F103" s="62">
        <v>505.12</v>
      </c>
      <c r="G103" s="62">
        <v>0</v>
      </c>
      <c r="H103" s="62">
        <v>535.04</v>
      </c>
      <c r="I103" s="62">
        <v>25</v>
      </c>
      <c r="J103" s="61">
        <f t="shared" ref="J103" si="44">SUM(F103:I103)</f>
        <v>1065.1599999999999</v>
      </c>
      <c r="K103" s="62">
        <f t="shared" ref="K103" si="45">E103-J103</f>
        <v>16534.84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13" t="s">
        <v>57</v>
      </c>
      <c r="B104" s="13" t="s">
        <v>49</v>
      </c>
      <c r="C104" s="15" t="s">
        <v>85</v>
      </c>
      <c r="D104" s="84" t="s">
        <v>165</v>
      </c>
      <c r="E104" s="62">
        <v>17600</v>
      </c>
      <c r="F104" s="62">
        <v>505.12</v>
      </c>
      <c r="G104" s="62">
        <v>0</v>
      </c>
      <c r="H104" s="62">
        <v>535.04</v>
      </c>
      <c r="I104" s="62">
        <v>25</v>
      </c>
      <c r="J104" s="61">
        <f>SUM(F104:I104)</f>
        <v>1065.1599999999999</v>
      </c>
      <c r="K104" s="62">
        <f>E104-J104</f>
        <v>16534.84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2" customFormat="1" x14ac:dyDescent="0.25">
      <c r="A105" s="13" t="s">
        <v>59</v>
      </c>
      <c r="B105" s="13" t="s">
        <v>49</v>
      </c>
      <c r="C105" s="15" t="s">
        <v>143</v>
      </c>
      <c r="D105" s="84" t="s">
        <v>166</v>
      </c>
      <c r="E105" s="62">
        <v>10000</v>
      </c>
      <c r="F105" s="62">
        <v>287</v>
      </c>
      <c r="G105" s="62">
        <v>0</v>
      </c>
      <c r="H105" s="62">
        <v>304</v>
      </c>
      <c r="I105" s="62">
        <v>25</v>
      </c>
      <c r="J105" s="61">
        <f>SUM(F105:I105)</f>
        <v>616</v>
      </c>
      <c r="K105" s="62">
        <f>E105-J105</f>
        <v>9384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2" customFormat="1" x14ac:dyDescent="0.25">
      <c r="A106" s="13" t="s">
        <v>60</v>
      </c>
      <c r="B106" s="13" t="s">
        <v>49</v>
      </c>
      <c r="C106" s="15" t="s">
        <v>85</v>
      </c>
      <c r="D106" s="84" t="s">
        <v>166</v>
      </c>
      <c r="E106" s="62">
        <v>17600</v>
      </c>
      <c r="F106" s="62">
        <v>505.12</v>
      </c>
      <c r="G106" s="62">
        <v>0</v>
      </c>
      <c r="H106" s="62">
        <v>535.04</v>
      </c>
      <c r="I106" s="62">
        <v>1702.6</v>
      </c>
      <c r="J106" s="61">
        <f>SUM(F106:I106)</f>
        <v>2742.7599999999998</v>
      </c>
      <c r="K106" s="62">
        <f>E106-J106</f>
        <v>14857.24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13" t="s">
        <v>101</v>
      </c>
      <c r="B107" s="13" t="s">
        <v>87</v>
      </c>
      <c r="C107" s="15" t="s">
        <v>85</v>
      </c>
      <c r="D107" s="84" t="s">
        <v>166</v>
      </c>
      <c r="E107" s="62">
        <v>17600</v>
      </c>
      <c r="F107" s="62">
        <v>505.12</v>
      </c>
      <c r="G107" s="62">
        <v>0</v>
      </c>
      <c r="H107" s="62">
        <v>535.04</v>
      </c>
      <c r="I107" s="62">
        <v>25</v>
      </c>
      <c r="J107" s="61">
        <f t="shared" ref="J107:J108" si="46">SUM(F107:I107)</f>
        <v>1065.1599999999999</v>
      </c>
      <c r="K107" s="62">
        <f t="shared" ref="K107:K108" si="47">E107-J107</f>
        <v>16534.84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ht="15" customHeight="1" x14ac:dyDescent="0.25">
      <c r="A108" s="24" t="s">
        <v>182</v>
      </c>
      <c r="B108" s="24" t="s">
        <v>49</v>
      </c>
      <c r="C108" s="27" t="s">
        <v>85</v>
      </c>
      <c r="D108" s="89" t="s">
        <v>166</v>
      </c>
      <c r="E108" s="64">
        <v>17600</v>
      </c>
      <c r="F108" s="64">
        <v>505.12</v>
      </c>
      <c r="G108" s="64">
        <v>0</v>
      </c>
      <c r="H108" s="64">
        <v>535.04</v>
      </c>
      <c r="I108" s="64">
        <v>2308.33</v>
      </c>
      <c r="J108" s="64">
        <f t="shared" si="46"/>
        <v>3348.49</v>
      </c>
      <c r="K108" s="64">
        <f t="shared" si="47"/>
        <v>14251.51</v>
      </c>
    </row>
    <row r="109" spans="1:27" s="37" customFormat="1" x14ac:dyDescent="0.25">
      <c r="A109" s="13" t="s">
        <v>144</v>
      </c>
      <c r="B109" s="13" t="s">
        <v>87</v>
      </c>
      <c r="C109" s="15" t="s">
        <v>85</v>
      </c>
      <c r="D109" s="84" t="s">
        <v>165</v>
      </c>
      <c r="E109" s="62">
        <v>17600</v>
      </c>
      <c r="F109" s="62">
        <v>505.12</v>
      </c>
      <c r="G109" s="62">
        <v>0</v>
      </c>
      <c r="H109" s="62">
        <v>535.04</v>
      </c>
      <c r="I109" s="62">
        <v>25</v>
      </c>
      <c r="J109" s="61">
        <f>SUM(F109:I109)</f>
        <v>1065.1599999999999</v>
      </c>
      <c r="K109" s="62">
        <f>E109-J109</f>
        <v>16534.84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7" customFormat="1" x14ac:dyDescent="0.25">
      <c r="A110" s="56" t="s">
        <v>17</v>
      </c>
      <c r="B110" s="57">
        <v>9</v>
      </c>
      <c r="C110" s="58"/>
      <c r="D110" s="92"/>
      <c r="E110" s="65">
        <f>SUM(E101:E109)</f>
        <v>150800</v>
      </c>
      <c r="F110" s="65">
        <f t="shared" ref="F110:K110" si="48">SUM(F101:F109)</f>
        <v>4327.96</v>
      </c>
      <c r="G110" s="65">
        <f t="shared" si="48"/>
        <v>0</v>
      </c>
      <c r="H110" s="65">
        <f t="shared" si="48"/>
        <v>4584.32</v>
      </c>
      <c r="I110" s="65">
        <f t="shared" si="48"/>
        <v>5841.1299999999992</v>
      </c>
      <c r="J110" s="65">
        <f t="shared" si="48"/>
        <v>14753.409999999998</v>
      </c>
      <c r="K110" s="65">
        <f t="shared" si="48"/>
        <v>136046.59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2" spans="1:27" s="32" customFormat="1" x14ac:dyDescent="0.25">
      <c r="A112" s="40" t="s">
        <v>112</v>
      </c>
      <c r="B112" s="41"/>
      <c r="C112" s="42"/>
      <c r="D112" s="96"/>
      <c r="E112" s="73"/>
      <c r="F112" s="73"/>
      <c r="G112" s="73"/>
      <c r="H112" s="73"/>
      <c r="I112" s="73"/>
      <c r="J112" s="73"/>
      <c r="K112" s="7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7" customFormat="1" x14ac:dyDescent="0.25">
      <c r="A113" s="13" t="s">
        <v>40</v>
      </c>
      <c r="B113" s="13" t="s">
        <v>123</v>
      </c>
      <c r="C113" s="15" t="s">
        <v>85</v>
      </c>
      <c r="D113" s="84" t="s">
        <v>165</v>
      </c>
      <c r="E113" s="66">
        <v>24675</v>
      </c>
      <c r="F113" s="66">
        <v>708.17</v>
      </c>
      <c r="G113" s="66">
        <v>0</v>
      </c>
      <c r="H113" s="66">
        <v>750.12</v>
      </c>
      <c r="I113" s="66">
        <v>1808.33</v>
      </c>
      <c r="J113" s="61">
        <f>SUM(F113:I113)</f>
        <v>3266.62</v>
      </c>
      <c r="K113" s="62">
        <f>E113-J113</f>
        <v>21408.38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2" customFormat="1" x14ac:dyDescent="0.25">
      <c r="A114" s="24" t="s">
        <v>124</v>
      </c>
      <c r="B114" s="37" t="s">
        <v>100</v>
      </c>
      <c r="C114" s="37" t="s">
        <v>85</v>
      </c>
      <c r="D114" s="87" t="s">
        <v>165</v>
      </c>
      <c r="E114" s="64">
        <v>35000</v>
      </c>
      <c r="F114" s="64">
        <v>1004.5</v>
      </c>
      <c r="G114" s="64">
        <v>0</v>
      </c>
      <c r="H114" s="64">
        <v>1064</v>
      </c>
      <c r="I114" s="64">
        <v>1537.45</v>
      </c>
      <c r="J114" s="61">
        <f t="shared" ref="J114" si="49">SUM(F114:I114)</f>
        <v>3605.95</v>
      </c>
      <c r="K114" s="62">
        <f t="shared" ref="K114" si="50">E114-J114</f>
        <v>31394.05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2" customFormat="1" x14ac:dyDescent="0.25">
      <c r="A115" s="24" t="s">
        <v>170</v>
      </c>
      <c r="B115" s="37" t="s">
        <v>171</v>
      </c>
      <c r="C115" s="37" t="s">
        <v>85</v>
      </c>
      <c r="D115" s="87" t="s">
        <v>166</v>
      </c>
      <c r="E115" s="64">
        <v>35500</v>
      </c>
      <c r="F115" s="64">
        <v>1018.85</v>
      </c>
      <c r="G115" s="64">
        <v>0</v>
      </c>
      <c r="H115" s="64">
        <v>1079.2</v>
      </c>
      <c r="I115" s="64">
        <v>25</v>
      </c>
      <c r="J115" s="61">
        <v>2123.0500000000002</v>
      </c>
      <c r="K115" s="62">
        <f t="shared" ref="K115" si="51">E115-J115</f>
        <v>33376.949999999997</v>
      </c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7" customFormat="1" x14ac:dyDescent="0.25">
      <c r="A116" s="56" t="s">
        <v>17</v>
      </c>
      <c r="B116" s="57">
        <v>3</v>
      </c>
      <c r="C116" s="58"/>
      <c r="D116" s="92"/>
      <c r="E116" s="65">
        <f>SUM(E113:E115)</f>
        <v>95175</v>
      </c>
      <c r="F116" s="65">
        <f t="shared" ref="F116:K116" si="52">SUM(F113:F115)</f>
        <v>2731.52</v>
      </c>
      <c r="G116" s="65">
        <f t="shared" si="52"/>
        <v>0</v>
      </c>
      <c r="H116" s="65">
        <f t="shared" si="52"/>
        <v>2893.3199999999997</v>
      </c>
      <c r="I116" s="65">
        <f t="shared" si="52"/>
        <v>3370.7799999999997</v>
      </c>
      <c r="J116" s="65">
        <f t="shared" si="52"/>
        <v>8995.619999999999</v>
      </c>
      <c r="K116" s="65">
        <f t="shared" si="52"/>
        <v>86179.38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2" customFormat="1" x14ac:dyDescent="0.25">
      <c r="A117" s="13"/>
      <c r="B117" s="13"/>
      <c r="C117" s="15"/>
      <c r="D117" s="84"/>
      <c r="E117" s="62"/>
      <c r="F117" s="62"/>
      <c r="G117" s="62"/>
      <c r="H117" s="62"/>
      <c r="I117" s="62"/>
      <c r="J117" s="62"/>
      <c r="K117" s="62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43" t="s">
        <v>113</v>
      </c>
      <c r="B118" s="41"/>
      <c r="C118" s="42"/>
      <c r="D118" s="96"/>
      <c r="E118" s="73"/>
      <c r="F118" s="73"/>
      <c r="G118" s="73"/>
      <c r="H118" s="73"/>
      <c r="I118" s="73"/>
      <c r="J118" s="73"/>
      <c r="K118" s="73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89</v>
      </c>
      <c r="B119" s="10" t="s">
        <v>135</v>
      </c>
      <c r="C119" s="27" t="s">
        <v>96</v>
      </c>
      <c r="D119" s="85" t="s">
        <v>166</v>
      </c>
      <c r="E119" s="74">
        <v>74000</v>
      </c>
      <c r="F119" s="74">
        <v>2123.8000000000002</v>
      </c>
      <c r="G119" s="74">
        <v>5818.71</v>
      </c>
      <c r="H119" s="74">
        <v>2249.6</v>
      </c>
      <c r="I119" s="74">
        <v>1537.45</v>
      </c>
      <c r="J119" s="61">
        <f t="shared" ref="J119" si="53">SUM(F119:I119)</f>
        <v>11729.560000000001</v>
      </c>
      <c r="K119" s="62">
        <f t="shared" ref="K119" si="54">E119-J119</f>
        <v>62270.44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33</v>
      </c>
      <c r="B120" s="10" t="s">
        <v>152</v>
      </c>
      <c r="C120" s="27" t="s">
        <v>82</v>
      </c>
      <c r="D120" s="85" t="s">
        <v>165</v>
      </c>
      <c r="E120" s="74">
        <v>55000</v>
      </c>
      <c r="F120" s="74">
        <v>1578.5</v>
      </c>
      <c r="G120" s="74">
        <v>2559.6799999999998</v>
      </c>
      <c r="H120" s="74">
        <v>1672</v>
      </c>
      <c r="I120" s="74">
        <v>2995.53</v>
      </c>
      <c r="J120" s="61">
        <f t="shared" ref="J120:J122" si="55">SUM(F120:I120)</f>
        <v>8805.7100000000009</v>
      </c>
      <c r="K120" s="62">
        <f t="shared" ref="K120:K122" si="56">E120-J120</f>
        <v>46194.29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ht="15" customHeight="1" x14ac:dyDescent="0.25">
      <c r="A121" s="10" t="s">
        <v>32</v>
      </c>
      <c r="B121" s="10" t="s">
        <v>30</v>
      </c>
      <c r="C121" s="48" t="s">
        <v>143</v>
      </c>
      <c r="D121" s="97" t="s">
        <v>166</v>
      </c>
      <c r="E121" s="74">
        <v>24675</v>
      </c>
      <c r="F121" s="74">
        <v>708.17</v>
      </c>
      <c r="G121" s="74">
        <v>0</v>
      </c>
      <c r="H121" s="74">
        <v>750.12</v>
      </c>
      <c r="I121" s="74">
        <v>400.2</v>
      </c>
      <c r="J121" s="61">
        <f t="shared" si="55"/>
        <v>1858.49</v>
      </c>
      <c r="K121" s="62">
        <f t="shared" si="56"/>
        <v>22816.51</v>
      </c>
      <c r="L121" s="37"/>
      <c r="M121" s="37"/>
    </row>
    <row r="122" spans="1:27" s="37" customFormat="1" x14ac:dyDescent="0.25">
      <c r="A122" s="27" t="s">
        <v>31</v>
      </c>
      <c r="B122" s="27" t="s">
        <v>153</v>
      </c>
      <c r="C122" s="109" t="s">
        <v>82</v>
      </c>
      <c r="D122" s="112" t="s">
        <v>165</v>
      </c>
      <c r="E122" s="64">
        <v>43000</v>
      </c>
      <c r="F122" s="64">
        <v>1234.0999999999999</v>
      </c>
      <c r="G122" s="64">
        <v>639.19000000000005</v>
      </c>
      <c r="H122" s="64">
        <v>1307.2</v>
      </c>
      <c r="I122" s="64">
        <v>1985.05</v>
      </c>
      <c r="J122" s="61">
        <f t="shared" si="55"/>
        <v>5165.54</v>
      </c>
      <c r="K122" s="62">
        <f t="shared" si="56"/>
        <v>37834.46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37" customFormat="1" x14ac:dyDescent="0.25">
      <c r="A123" s="56" t="s">
        <v>17</v>
      </c>
      <c r="B123" s="57">
        <v>4</v>
      </c>
      <c r="C123" s="58"/>
      <c r="D123" s="92"/>
      <c r="E123" s="65">
        <f>SUM(E119:E122)</f>
        <v>196675</v>
      </c>
      <c r="F123" s="65">
        <f t="shared" ref="F123:K123" si="57">SUM(F119:F122)</f>
        <v>5644.57</v>
      </c>
      <c r="G123" s="65">
        <f t="shared" si="57"/>
        <v>9017.58</v>
      </c>
      <c r="H123" s="65">
        <f t="shared" si="57"/>
        <v>5978.92</v>
      </c>
      <c r="I123" s="65">
        <f t="shared" si="57"/>
        <v>6918.2300000000005</v>
      </c>
      <c r="J123" s="65">
        <f t="shared" si="57"/>
        <v>27559.300000000007</v>
      </c>
      <c r="K123" s="65">
        <f t="shared" si="57"/>
        <v>169115.7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s="32" customFormat="1" x14ac:dyDescent="0.25">
      <c r="A124" s="13"/>
      <c r="B124" s="13"/>
      <c r="C124" s="15"/>
      <c r="D124" s="84"/>
      <c r="E124" s="62"/>
      <c r="F124" s="62"/>
      <c r="G124" s="62"/>
      <c r="H124" s="62"/>
      <c r="I124" s="62"/>
      <c r="J124" s="62"/>
      <c r="K124" s="62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47" t="s">
        <v>136</v>
      </c>
      <c r="B125" s="27"/>
      <c r="C125" s="27"/>
      <c r="D125" s="85"/>
      <c r="E125" s="74"/>
      <c r="F125" s="74"/>
      <c r="G125" s="74"/>
      <c r="H125" s="74"/>
      <c r="I125" s="74"/>
      <c r="J125" s="74"/>
      <c r="K125" s="74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2" customFormat="1" x14ac:dyDescent="0.25">
      <c r="A126" s="10" t="s">
        <v>23</v>
      </c>
      <c r="B126" s="10" t="s">
        <v>28</v>
      </c>
      <c r="C126" s="27" t="s">
        <v>96</v>
      </c>
      <c r="D126" s="85" t="s">
        <v>165</v>
      </c>
      <c r="E126" s="74">
        <v>45000</v>
      </c>
      <c r="F126" s="74">
        <v>1291.5</v>
      </c>
      <c r="G126" s="74">
        <v>1148.33</v>
      </c>
      <c r="H126" s="74">
        <v>1368</v>
      </c>
      <c r="I126" s="74">
        <v>2525</v>
      </c>
      <c r="J126" s="61">
        <f t="shared" ref="J126:J128" si="58">SUM(F126:I126)</f>
        <v>6332.83</v>
      </c>
      <c r="K126" s="62">
        <f t="shared" ref="K126:K128" si="59">E126-J126</f>
        <v>38667.17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2" customFormat="1" x14ac:dyDescent="0.25">
      <c r="A127" s="10" t="s">
        <v>74</v>
      </c>
      <c r="B127" s="10" t="s">
        <v>154</v>
      </c>
      <c r="C127" s="27" t="s">
        <v>96</v>
      </c>
      <c r="D127" s="85" t="s">
        <v>166</v>
      </c>
      <c r="E127" s="74">
        <v>29400</v>
      </c>
      <c r="F127" s="74">
        <v>843.78</v>
      </c>
      <c r="G127" s="74">
        <v>0</v>
      </c>
      <c r="H127" s="74">
        <v>893.76</v>
      </c>
      <c r="I127" s="74">
        <v>1537.45</v>
      </c>
      <c r="J127" s="61">
        <f t="shared" si="58"/>
        <v>3274.99</v>
      </c>
      <c r="K127" s="62">
        <f t="shared" si="59"/>
        <v>26125.010000000002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7" customFormat="1" x14ac:dyDescent="0.25">
      <c r="A128" s="10" t="s">
        <v>34</v>
      </c>
      <c r="B128" s="10" t="s">
        <v>154</v>
      </c>
      <c r="C128" s="27" t="s">
        <v>96</v>
      </c>
      <c r="D128" s="85" t="s">
        <v>166</v>
      </c>
      <c r="E128" s="74">
        <v>29400</v>
      </c>
      <c r="F128" s="74">
        <v>843.78</v>
      </c>
      <c r="G128" s="74">
        <v>0</v>
      </c>
      <c r="H128" s="74">
        <v>893.76</v>
      </c>
      <c r="I128" s="74">
        <v>1665.05</v>
      </c>
      <c r="J128" s="61">
        <f t="shared" si="58"/>
        <v>3402.59</v>
      </c>
      <c r="K128" s="62">
        <f t="shared" si="59"/>
        <v>25997.41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7" customFormat="1" x14ac:dyDescent="0.25">
      <c r="A129" s="56" t="s">
        <v>17</v>
      </c>
      <c r="B129" s="57">
        <v>3</v>
      </c>
      <c r="C129" s="58"/>
      <c r="D129" s="92"/>
      <c r="E129" s="65">
        <f>SUM(E126:E128)</f>
        <v>103800</v>
      </c>
      <c r="F129" s="65">
        <f t="shared" ref="F129:K129" si="60">SUM(F126:F128)</f>
        <v>2979.0599999999995</v>
      </c>
      <c r="G129" s="65">
        <f t="shared" si="60"/>
        <v>1148.33</v>
      </c>
      <c r="H129" s="65">
        <f t="shared" si="60"/>
        <v>3155.5200000000004</v>
      </c>
      <c r="I129" s="65">
        <f t="shared" si="60"/>
        <v>5727.5</v>
      </c>
      <c r="J129" s="65">
        <f t="shared" si="60"/>
        <v>13010.41</v>
      </c>
      <c r="K129" s="65">
        <f t="shared" si="60"/>
        <v>90789.59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20" customFormat="1" ht="17.25" customHeight="1" x14ac:dyDescent="0.25">
      <c r="A130" s="43"/>
      <c r="B130" s="52"/>
      <c r="C130" s="47"/>
      <c r="D130" s="98"/>
      <c r="E130" s="75"/>
      <c r="F130" s="75"/>
      <c r="G130" s="75"/>
      <c r="H130" s="75"/>
      <c r="I130" s="75"/>
      <c r="J130" s="75"/>
      <c r="K130" s="75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s="32" customFormat="1" x14ac:dyDescent="0.25">
      <c r="A131" s="40" t="s">
        <v>114</v>
      </c>
      <c r="B131" s="41"/>
      <c r="C131" s="42"/>
      <c r="D131" s="96"/>
      <c r="E131" s="73"/>
      <c r="F131" s="73"/>
      <c r="G131" s="73"/>
      <c r="H131" s="73"/>
      <c r="I131" s="73"/>
      <c r="J131" s="73"/>
      <c r="K131" s="73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s="37" customFormat="1" x14ac:dyDescent="0.25">
      <c r="A132" s="2" t="s">
        <v>95</v>
      </c>
      <c r="B132" s="2" t="s">
        <v>175</v>
      </c>
      <c r="C132" s="37" t="s">
        <v>96</v>
      </c>
      <c r="D132" s="87" t="s">
        <v>166</v>
      </c>
      <c r="E132" s="63">
        <v>85000</v>
      </c>
      <c r="F132" s="63">
        <v>2439.5</v>
      </c>
      <c r="G132" s="63">
        <v>7820.77</v>
      </c>
      <c r="H132" s="63">
        <v>2584</v>
      </c>
      <c r="I132" s="63">
        <v>3049.9</v>
      </c>
      <c r="J132" s="61">
        <f t="shared" ref="J132" si="61">SUM(F132:I132)</f>
        <v>15894.17</v>
      </c>
      <c r="K132" s="62">
        <f t="shared" ref="K132" si="62">E132-J132</f>
        <v>69105.83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7" customFormat="1" x14ac:dyDescent="0.25">
      <c r="A133" s="56" t="s">
        <v>17</v>
      </c>
      <c r="B133" s="57">
        <v>1</v>
      </c>
      <c r="C133" s="58"/>
      <c r="D133" s="92"/>
      <c r="E133" s="65">
        <f>SUM(E132)</f>
        <v>85000</v>
      </c>
      <c r="F133" s="65">
        <f t="shared" ref="F133:K133" si="63">SUM(F132)</f>
        <v>2439.5</v>
      </c>
      <c r="G133" s="65">
        <f t="shared" si="63"/>
        <v>7820.77</v>
      </c>
      <c r="H133" s="65">
        <f t="shared" si="63"/>
        <v>2584</v>
      </c>
      <c r="I133" s="65">
        <f t="shared" si="63"/>
        <v>3049.9</v>
      </c>
      <c r="J133" s="65">
        <f t="shared" si="63"/>
        <v>15894.17</v>
      </c>
      <c r="K133" s="65">
        <f t="shared" si="63"/>
        <v>69105.83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2" customFormat="1" x14ac:dyDescent="0.25">
      <c r="A134" s="13"/>
      <c r="B134" s="13"/>
      <c r="C134" s="15"/>
      <c r="D134" s="84"/>
      <c r="E134" s="62"/>
      <c r="F134" s="62"/>
      <c r="G134" s="62"/>
      <c r="H134" s="62"/>
      <c r="I134" s="62"/>
      <c r="J134" s="62"/>
      <c r="K134" s="62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s="37" customFormat="1" x14ac:dyDescent="0.25">
      <c r="A135" s="40" t="s">
        <v>116</v>
      </c>
      <c r="B135" s="41"/>
      <c r="C135" s="42"/>
      <c r="D135" s="96"/>
      <c r="E135" s="73"/>
      <c r="F135" s="73"/>
      <c r="G135" s="73"/>
      <c r="H135" s="73"/>
      <c r="I135" s="73"/>
      <c r="J135" s="73"/>
      <c r="K135" s="7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35" t="s">
        <v>97</v>
      </c>
      <c r="B136" s="24" t="s">
        <v>98</v>
      </c>
      <c r="C136" s="24" t="s">
        <v>85</v>
      </c>
      <c r="D136" s="89" t="s">
        <v>166</v>
      </c>
      <c r="E136" s="76">
        <v>74000</v>
      </c>
      <c r="F136" s="76">
        <v>2123.8000000000002</v>
      </c>
      <c r="G136" s="76">
        <v>6121.2</v>
      </c>
      <c r="H136" s="76">
        <v>2249.6</v>
      </c>
      <c r="I136" s="76">
        <v>2529</v>
      </c>
      <c r="J136" s="61">
        <f t="shared" ref="J136" si="64">SUM(F136:I136)</f>
        <v>13023.6</v>
      </c>
      <c r="K136" s="62">
        <f t="shared" ref="K136" si="65">E136-J136</f>
        <v>60976.4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7" customFormat="1" x14ac:dyDescent="0.25">
      <c r="A137" s="56" t="s">
        <v>17</v>
      </c>
      <c r="B137" s="57">
        <v>1</v>
      </c>
      <c r="C137" s="58"/>
      <c r="D137" s="92"/>
      <c r="E137" s="65">
        <f>SUM(E136)</f>
        <v>74000</v>
      </c>
      <c r="F137" s="65">
        <f t="shared" ref="F137:K137" si="66">SUM(F136)</f>
        <v>2123.8000000000002</v>
      </c>
      <c r="G137" s="65">
        <f t="shared" si="66"/>
        <v>6121.2</v>
      </c>
      <c r="H137" s="65">
        <f t="shared" si="66"/>
        <v>2249.6</v>
      </c>
      <c r="I137" s="65">
        <f t="shared" si="66"/>
        <v>2529</v>
      </c>
      <c r="J137" s="65">
        <f t="shared" si="66"/>
        <v>13023.6</v>
      </c>
      <c r="K137" s="65">
        <f t="shared" si="66"/>
        <v>60976.4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2" customFormat="1" x14ac:dyDescent="0.25">
      <c r="A138" s="13"/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40" t="s">
        <v>118</v>
      </c>
      <c r="B139" s="13"/>
      <c r="C139" s="15"/>
      <c r="D139" s="84"/>
      <c r="E139" s="62"/>
      <c r="F139" s="62"/>
      <c r="G139" s="62"/>
      <c r="H139" s="62"/>
      <c r="I139" s="62"/>
      <c r="J139" s="62"/>
      <c r="K139" s="62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s="37" customFormat="1" x14ac:dyDescent="0.25">
      <c r="A140" s="13" t="s">
        <v>79</v>
      </c>
      <c r="B140" s="13" t="s">
        <v>90</v>
      </c>
      <c r="C140" s="15" t="s">
        <v>85</v>
      </c>
      <c r="D140" s="84" t="s">
        <v>165</v>
      </c>
      <c r="E140" s="62">
        <v>85000</v>
      </c>
      <c r="F140" s="62">
        <v>2439.5</v>
      </c>
      <c r="G140" s="62">
        <v>8576.99</v>
      </c>
      <c r="H140" s="62">
        <v>2584</v>
      </c>
      <c r="I140" s="62">
        <v>25</v>
      </c>
      <c r="J140" s="61">
        <f t="shared" ref="J140" si="67">SUM(F140:I140)</f>
        <v>13625.49</v>
      </c>
      <c r="K140" s="62">
        <f t="shared" ref="K140" si="68">E140-J140</f>
        <v>71374.509999999995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s="37" customFormat="1" x14ac:dyDescent="0.25">
      <c r="A141" s="13" t="s">
        <v>141</v>
      </c>
      <c r="B141" s="13" t="s">
        <v>142</v>
      </c>
      <c r="C141" s="15" t="s">
        <v>85</v>
      </c>
      <c r="D141" s="84" t="s">
        <v>166</v>
      </c>
      <c r="E141" s="62">
        <v>50000</v>
      </c>
      <c r="F141" s="62">
        <v>1435</v>
      </c>
      <c r="G141" s="62">
        <v>1854</v>
      </c>
      <c r="H141" s="62">
        <v>1520</v>
      </c>
      <c r="I141" s="62">
        <v>25</v>
      </c>
      <c r="J141" s="61">
        <f t="shared" ref="J141" si="69">SUM(F141:I141)</f>
        <v>4834</v>
      </c>
      <c r="K141" s="62">
        <f t="shared" ref="K141" si="70">E141-J141</f>
        <v>45166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7" customFormat="1" x14ac:dyDescent="0.25">
      <c r="A142" s="56" t="s">
        <v>17</v>
      </c>
      <c r="B142" s="57">
        <v>2</v>
      </c>
      <c r="C142" s="58"/>
      <c r="D142" s="92"/>
      <c r="E142" s="65">
        <f>SUM(E140:E141)</f>
        <v>135000</v>
      </c>
      <c r="F142" s="65">
        <f t="shared" ref="F142:K142" si="71">SUM(F140:F141)</f>
        <v>3874.5</v>
      </c>
      <c r="G142" s="65">
        <f t="shared" si="71"/>
        <v>10430.99</v>
      </c>
      <c r="H142" s="65">
        <f t="shared" si="71"/>
        <v>4104</v>
      </c>
      <c r="I142" s="65">
        <f t="shared" si="71"/>
        <v>50</v>
      </c>
      <c r="J142" s="65">
        <f t="shared" si="71"/>
        <v>18459.489999999998</v>
      </c>
      <c r="K142" s="65">
        <f t="shared" si="71"/>
        <v>116540.51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4"/>
      <c r="E143" s="62"/>
      <c r="F143" s="62"/>
      <c r="G143" s="62"/>
      <c r="H143" s="62"/>
      <c r="I143" s="62"/>
      <c r="J143" s="62"/>
      <c r="K143" s="62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2" customFormat="1" x14ac:dyDescent="0.25">
      <c r="A144" s="5" t="s">
        <v>115</v>
      </c>
      <c r="B144" s="13"/>
      <c r="C144" s="15"/>
      <c r="D144" s="84"/>
      <c r="E144" s="62"/>
      <c r="F144" s="62"/>
      <c r="G144" s="62"/>
      <c r="H144" s="62"/>
      <c r="I144" s="62"/>
      <c r="J144" s="62"/>
      <c r="K144" s="62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7" customFormat="1" x14ac:dyDescent="0.25">
      <c r="A145" s="18" t="s">
        <v>80</v>
      </c>
      <c r="B145" s="18" t="s">
        <v>149</v>
      </c>
      <c r="C145" s="113" t="s">
        <v>84</v>
      </c>
      <c r="D145" s="88" t="s">
        <v>166</v>
      </c>
      <c r="E145" s="62">
        <v>74000</v>
      </c>
      <c r="F145" s="62">
        <v>2123.8000000000002</v>
      </c>
      <c r="G145" s="62">
        <v>5516.22</v>
      </c>
      <c r="H145" s="62">
        <v>2249.6</v>
      </c>
      <c r="I145" s="62">
        <v>3792.7</v>
      </c>
      <c r="J145" s="61">
        <v>13682.32</v>
      </c>
      <c r="K145" s="62">
        <f t="shared" ref="K145" si="72">E145-J145</f>
        <v>60317.68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7" customFormat="1" x14ac:dyDescent="0.25">
      <c r="A146" s="56" t="s">
        <v>17</v>
      </c>
      <c r="B146" s="57">
        <v>1</v>
      </c>
      <c r="C146" s="58"/>
      <c r="D146" s="92"/>
      <c r="E146" s="65">
        <f>SUM(E145)</f>
        <v>74000</v>
      </c>
      <c r="F146" s="65">
        <f t="shared" ref="F146:K146" si="73">SUM(F145)</f>
        <v>2123.8000000000002</v>
      </c>
      <c r="G146" s="65">
        <f t="shared" si="73"/>
        <v>5516.22</v>
      </c>
      <c r="H146" s="65">
        <f t="shared" si="73"/>
        <v>2249.6</v>
      </c>
      <c r="I146" s="65">
        <f t="shared" si="73"/>
        <v>3792.7</v>
      </c>
      <c r="J146" s="65">
        <f t="shared" si="73"/>
        <v>13682.32</v>
      </c>
      <c r="K146" s="65">
        <f t="shared" si="73"/>
        <v>60317.68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3"/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2" customFormat="1" x14ac:dyDescent="0.25">
      <c r="A148" s="40" t="s">
        <v>117</v>
      </c>
      <c r="B148" s="22"/>
      <c r="C148" s="26"/>
      <c r="D148" s="91"/>
      <c r="E148" s="60"/>
      <c r="F148" s="60"/>
      <c r="G148" s="60"/>
      <c r="H148" s="60"/>
      <c r="I148" s="60"/>
      <c r="J148" s="60"/>
      <c r="K148" s="60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2" customFormat="1" x14ac:dyDescent="0.25">
      <c r="A149" s="13" t="s">
        <v>78</v>
      </c>
      <c r="B149" s="13" t="s">
        <v>151</v>
      </c>
      <c r="C149" s="15" t="s">
        <v>85</v>
      </c>
      <c r="D149" s="84" t="s">
        <v>166</v>
      </c>
      <c r="E149" s="62">
        <v>62000</v>
      </c>
      <c r="F149" s="62">
        <v>1779.4</v>
      </c>
      <c r="G149" s="62">
        <v>3863.04</v>
      </c>
      <c r="H149" s="62">
        <v>1884.8</v>
      </c>
      <c r="I149" s="62">
        <v>25</v>
      </c>
      <c r="J149" s="61">
        <f>SUM(F149:I149)</f>
        <v>7552.2400000000007</v>
      </c>
      <c r="K149" s="62">
        <f>E149-J149</f>
        <v>54447.76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2" customFormat="1" x14ac:dyDescent="0.25">
      <c r="A150" s="18" t="s">
        <v>65</v>
      </c>
      <c r="B150" s="18" t="s">
        <v>150</v>
      </c>
      <c r="C150" s="110" t="s">
        <v>83</v>
      </c>
      <c r="D150" s="93" t="s">
        <v>166</v>
      </c>
      <c r="E150" s="77">
        <v>52000</v>
      </c>
      <c r="F150" s="62">
        <v>1492.4</v>
      </c>
      <c r="G150" s="62">
        <v>2136.27</v>
      </c>
      <c r="H150" s="62">
        <v>1580.8</v>
      </c>
      <c r="I150" s="62">
        <v>6182.6</v>
      </c>
      <c r="J150" s="61">
        <f>SUM(F150:I150)</f>
        <v>11392.07</v>
      </c>
      <c r="K150" s="62">
        <f>E150-J150</f>
        <v>40607.93</v>
      </c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13" t="s">
        <v>66</v>
      </c>
      <c r="B151" s="13" t="s">
        <v>150</v>
      </c>
      <c r="C151" s="16" t="s">
        <v>85</v>
      </c>
      <c r="D151" s="95" t="s">
        <v>166</v>
      </c>
      <c r="E151" s="77">
        <v>40000</v>
      </c>
      <c r="F151" s="62">
        <v>1148</v>
      </c>
      <c r="G151" s="62">
        <v>442.65</v>
      </c>
      <c r="H151" s="62">
        <v>1216</v>
      </c>
      <c r="I151" s="62">
        <v>25</v>
      </c>
      <c r="J151" s="61">
        <f t="shared" ref="J151" si="74">SUM(F151:I151)</f>
        <v>2831.65</v>
      </c>
      <c r="K151" s="62">
        <f t="shared" ref="K151" si="75">E151-J151</f>
        <v>37168.35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7" customFormat="1" x14ac:dyDescent="0.25">
      <c r="A152" s="13" t="s">
        <v>91</v>
      </c>
      <c r="B152" s="2" t="s">
        <v>123</v>
      </c>
      <c r="C152" s="37" t="s">
        <v>85</v>
      </c>
      <c r="D152" s="87" t="s">
        <v>165</v>
      </c>
      <c r="E152" s="63">
        <v>35000</v>
      </c>
      <c r="F152" s="64">
        <v>1004.5</v>
      </c>
      <c r="G152" s="64">
        <v>0</v>
      </c>
      <c r="H152" s="64">
        <v>1064</v>
      </c>
      <c r="I152" s="64">
        <v>1537.45</v>
      </c>
      <c r="J152" s="61">
        <f t="shared" ref="J152" si="76">SUM(F152:I152)</f>
        <v>3605.95</v>
      </c>
      <c r="K152" s="62">
        <f t="shared" ref="K152" si="77">E152-J152</f>
        <v>31394.05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s="37" customFormat="1" x14ac:dyDescent="0.25">
      <c r="A153" s="56" t="s">
        <v>17</v>
      </c>
      <c r="B153" s="57">
        <v>4</v>
      </c>
      <c r="C153" s="58"/>
      <c r="D153" s="92"/>
      <c r="E153" s="65">
        <f>SUM(E149:E152)</f>
        <v>189000</v>
      </c>
      <c r="F153" s="65">
        <f t="shared" ref="F153:K153" si="78">SUM(F149:F152)</f>
        <v>5424.3</v>
      </c>
      <c r="G153" s="65">
        <f t="shared" si="78"/>
        <v>6441.9599999999991</v>
      </c>
      <c r="H153" s="65">
        <f t="shared" si="78"/>
        <v>5745.6</v>
      </c>
      <c r="I153" s="65">
        <f t="shared" si="78"/>
        <v>7770.05</v>
      </c>
      <c r="J153" s="65">
        <f t="shared" si="78"/>
        <v>25381.910000000003</v>
      </c>
      <c r="K153" s="65">
        <f t="shared" si="78"/>
        <v>163618.09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2" customFormat="1" x14ac:dyDescent="0.25">
      <c r="A154" s="13"/>
      <c r="B154" s="13"/>
      <c r="C154" s="15"/>
      <c r="D154" s="84"/>
      <c r="E154" s="62"/>
      <c r="F154" s="62"/>
      <c r="G154" s="62"/>
      <c r="H154" s="62"/>
      <c r="I154" s="62"/>
      <c r="J154" s="62"/>
      <c r="K154" s="62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7" customFormat="1" x14ac:dyDescent="0.25">
      <c r="A155" s="40" t="s">
        <v>119</v>
      </c>
      <c r="B155" s="22"/>
      <c r="C155" s="26"/>
      <c r="D155" s="91"/>
      <c r="E155" s="60"/>
      <c r="F155" s="60"/>
      <c r="G155" s="60"/>
      <c r="H155" s="60"/>
      <c r="I155" s="60"/>
      <c r="J155" s="60"/>
      <c r="K155" s="60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s="32" customFormat="1" x14ac:dyDescent="0.25">
      <c r="A156" s="18" t="s">
        <v>76</v>
      </c>
      <c r="B156" s="33" t="s">
        <v>155</v>
      </c>
      <c r="C156" s="34" t="s">
        <v>85</v>
      </c>
      <c r="D156" s="99" t="s">
        <v>165</v>
      </c>
      <c r="E156" s="78">
        <v>25200</v>
      </c>
      <c r="F156" s="78">
        <v>723.24</v>
      </c>
      <c r="G156" s="78">
        <v>0</v>
      </c>
      <c r="H156" s="78">
        <v>766.08</v>
      </c>
      <c r="I156" s="78">
        <v>25</v>
      </c>
      <c r="J156" s="61">
        <f>SUM(F156:I156)</f>
        <v>1514.3200000000002</v>
      </c>
      <c r="K156" s="62">
        <f>E156-J156</f>
        <v>23685.68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7" customFormat="1" x14ac:dyDescent="0.25">
      <c r="A157" s="33" t="s">
        <v>77</v>
      </c>
      <c r="B157" s="33" t="s">
        <v>155</v>
      </c>
      <c r="C157" s="36" t="s">
        <v>85</v>
      </c>
      <c r="D157" s="100" t="s">
        <v>165</v>
      </c>
      <c r="E157" s="78">
        <v>43000</v>
      </c>
      <c r="F157" s="78">
        <v>1234.0999999999999</v>
      </c>
      <c r="G157" s="78">
        <v>866.06</v>
      </c>
      <c r="H157" s="78">
        <v>1307.2</v>
      </c>
      <c r="I157" s="78">
        <v>25</v>
      </c>
      <c r="J157" s="61">
        <f t="shared" ref="J157" si="79">SUM(F157:I157)</f>
        <v>3432.3599999999997</v>
      </c>
      <c r="K157" s="62">
        <f t="shared" ref="K157" si="80">E157-J157</f>
        <v>39567.64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7" customFormat="1" x14ac:dyDescent="0.25">
      <c r="A158" s="56" t="s">
        <v>17</v>
      </c>
      <c r="B158" s="57">
        <v>2</v>
      </c>
      <c r="C158" s="58"/>
      <c r="D158" s="92"/>
      <c r="E158" s="65">
        <f>SUM(E156:E157)</f>
        <v>68200</v>
      </c>
      <c r="F158" s="65">
        <f t="shared" ref="F158:K158" si="81">SUM(F156:F157)</f>
        <v>1957.34</v>
      </c>
      <c r="G158" s="65">
        <f t="shared" si="81"/>
        <v>866.06</v>
      </c>
      <c r="H158" s="65">
        <f t="shared" si="81"/>
        <v>2073.2800000000002</v>
      </c>
      <c r="I158" s="65">
        <f t="shared" si="81"/>
        <v>50</v>
      </c>
      <c r="J158" s="65">
        <f t="shared" si="81"/>
        <v>4946.68</v>
      </c>
      <c r="K158" s="65">
        <f t="shared" si="81"/>
        <v>63253.32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2" customFormat="1" x14ac:dyDescent="0.25">
      <c r="A159" s="41"/>
      <c r="B159" s="41"/>
      <c r="C159" s="42"/>
      <c r="D159" s="96"/>
      <c r="E159" s="73"/>
      <c r="F159" s="73"/>
      <c r="G159" s="73"/>
      <c r="H159" s="73"/>
      <c r="I159" s="73"/>
      <c r="J159" s="73"/>
      <c r="K159" s="73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2" customFormat="1" x14ac:dyDescent="0.25">
      <c r="A160" s="43" t="s">
        <v>120</v>
      </c>
      <c r="B160" s="41"/>
      <c r="C160" s="42"/>
      <c r="D160" s="96"/>
      <c r="E160" s="73"/>
      <c r="F160" s="73"/>
      <c r="G160" s="73"/>
      <c r="H160" s="73"/>
      <c r="I160" s="73"/>
      <c r="J160" s="73"/>
      <c r="K160" s="73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s="32" customFormat="1" x14ac:dyDescent="0.25">
      <c r="A161" s="33" t="s">
        <v>72</v>
      </c>
      <c r="B161" s="33" t="s">
        <v>54</v>
      </c>
      <c r="C161" s="34" t="s">
        <v>143</v>
      </c>
      <c r="D161" s="99" t="s">
        <v>165</v>
      </c>
      <c r="E161" s="78">
        <v>10000</v>
      </c>
      <c r="F161" s="78">
        <v>287</v>
      </c>
      <c r="G161" s="78">
        <v>0</v>
      </c>
      <c r="H161" s="78">
        <v>304</v>
      </c>
      <c r="I161" s="78">
        <v>1537.45</v>
      </c>
      <c r="J161" s="61">
        <f>SUM(F161:I161)</f>
        <v>2128.4499999999998</v>
      </c>
      <c r="K161" s="62">
        <f>E161-J161</f>
        <v>7871.55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2" customFormat="1" x14ac:dyDescent="0.25">
      <c r="A162" s="18" t="s">
        <v>36</v>
      </c>
      <c r="B162" s="13" t="s">
        <v>156</v>
      </c>
      <c r="C162" s="14" t="s">
        <v>85</v>
      </c>
      <c r="D162" s="93" t="s">
        <v>165</v>
      </c>
      <c r="E162" s="66">
        <v>25200</v>
      </c>
      <c r="F162" s="66">
        <v>723.24</v>
      </c>
      <c r="G162" s="66">
        <v>0</v>
      </c>
      <c r="H162" s="66">
        <v>766.08</v>
      </c>
      <c r="I162" s="66">
        <v>25</v>
      </c>
      <c r="J162" s="61">
        <f t="shared" ref="J162:J163" si="82">SUM(F162:I162)</f>
        <v>1514.3200000000002</v>
      </c>
      <c r="K162" s="62">
        <f t="shared" ref="K162:K163" si="83">E162-J162</f>
        <v>23685.68</v>
      </c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s="32" customFormat="1" x14ac:dyDescent="0.25">
      <c r="A163" s="18" t="s">
        <v>75</v>
      </c>
      <c r="B163" s="33" t="s">
        <v>156</v>
      </c>
      <c r="C163" s="34" t="s">
        <v>85</v>
      </c>
      <c r="D163" s="99" t="s">
        <v>165</v>
      </c>
      <c r="E163" s="78">
        <v>47500</v>
      </c>
      <c r="F163" s="78">
        <v>1363.25</v>
      </c>
      <c r="G163" s="78">
        <v>1501.16</v>
      </c>
      <c r="H163" s="78">
        <v>1444</v>
      </c>
      <c r="I163" s="78">
        <v>25</v>
      </c>
      <c r="J163" s="61">
        <f t="shared" si="82"/>
        <v>4333.41</v>
      </c>
      <c r="K163" s="62">
        <f t="shared" si="83"/>
        <v>43166.59</v>
      </c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s="32" customFormat="1" x14ac:dyDescent="0.25">
      <c r="A164" s="18" t="s">
        <v>105</v>
      </c>
      <c r="B164" s="33" t="s">
        <v>156</v>
      </c>
      <c r="C164" s="34" t="s">
        <v>85</v>
      </c>
      <c r="D164" s="99" t="s">
        <v>166</v>
      </c>
      <c r="E164" s="78">
        <v>25200</v>
      </c>
      <c r="F164" s="78">
        <v>723.24</v>
      </c>
      <c r="G164" s="78">
        <v>0</v>
      </c>
      <c r="H164" s="78">
        <v>766.08</v>
      </c>
      <c r="I164" s="78">
        <v>25</v>
      </c>
      <c r="J164" s="61">
        <f>SUM(F164:I164)</f>
        <v>1514.3200000000002</v>
      </c>
      <c r="K164" s="62">
        <f>E164-J164</f>
        <v>23685.68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ht="15" customHeight="1" x14ac:dyDescent="0.25">
      <c r="A165" s="109" t="s">
        <v>188</v>
      </c>
      <c r="B165" s="33" t="s">
        <v>156</v>
      </c>
      <c r="C165" s="34" t="s">
        <v>85</v>
      </c>
      <c r="D165" s="87" t="s">
        <v>166</v>
      </c>
      <c r="E165" s="64">
        <v>25200</v>
      </c>
      <c r="F165" s="64">
        <v>723.24</v>
      </c>
      <c r="G165" s="64">
        <v>0</v>
      </c>
      <c r="H165" s="64">
        <v>766.08</v>
      </c>
      <c r="I165" s="64">
        <v>25</v>
      </c>
      <c r="J165" s="64">
        <f>SUM(F165:I165)</f>
        <v>1514.3200000000002</v>
      </c>
      <c r="K165" s="64">
        <f>E165-J165</f>
        <v>23685.68</v>
      </c>
    </row>
    <row r="166" spans="1:27" s="37" customFormat="1" x14ac:dyDescent="0.25">
      <c r="A166" s="56" t="s">
        <v>17</v>
      </c>
      <c r="B166" s="57">
        <v>5</v>
      </c>
      <c r="C166" s="58"/>
      <c r="D166" s="92"/>
      <c r="E166" s="65">
        <f>SUM(E161:E165)</f>
        <v>133100</v>
      </c>
      <c r="F166" s="65">
        <f t="shared" ref="F166:K166" si="84">SUM(F161:F165)</f>
        <v>3819.9699999999993</v>
      </c>
      <c r="G166" s="65">
        <f t="shared" si="84"/>
        <v>1501.16</v>
      </c>
      <c r="H166" s="65">
        <f t="shared" si="84"/>
        <v>4046.24</v>
      </c>
      <c r="I166" s="65">
        <f t="shared" si="84"/>
        <v>1637.45</v>
      </c>
      <c r="J166" s="65">
        <f t="shared" si="84"/>
        <v>11004.82</v>
      </c>
      <c r="K166" s="65">
        <f t="shared" si="84"/>
        <v>122095.18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2" customFormat="1" x14ac:dyDescent="0.25">
      <c r="A167" s="41"/>
      <c r="B167" s="41"/>
      <c r="C167" s="42"/>
      <c r="D167" s="96"/>
      <c r="E167" s="73"/>
      <c r="F167" s="73"/>
      <c r="G167" s="73"/>
      <c r="H167" s="73"/>
      <c r="I167" s="73"/>
      <c r="J167" s="73"/>
      <c r="K167" s="73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x14ac:dyDescent="0.25">
      <c r="A168" s="53" t="s">
        <v>81</v>
      </c>
      <c r="B168" s="54">
        <f>B14+B19+B25+B30+B37+B41+B46+B56+B60+B70+B75+B82+B87+B98+B110+B116+B123+B129+B133+B137+B142+B146+B153+B158+B166</f>
        <v>83</v>
      </c>
      <c r="C168" s="55"/>
      <c r="D168" s="101"/>
      <c r="E168" s="79">
        <f>E14+E19+E25+E30+E37+E41+E46+E56+E60+E70+E75+E82+E87+E98+E110+E116+E123+E129+E133+E137+E142+E146+E153+E158+E166</f>
        <v>3551023.59</v>
      </c>
      <c r="F168" s="79">
        <f>F14+F19+F25+F30+F37+F41+F46+F56+F60+F70+F75+F82+F87+F98+F110+F116+F123+F129+F133+F137+F142+F146+F153+F158+F166</f>
        <v>101914.39</v>
      </c>
      <c r="G168" s="79">
        <f>G14+G19+G25+G30+G37+G41+G46+G56+G60+G70+G123+G129+G133+G137+G142+G146+G153+G158+G166</f>
        <v>189296.53999999995</v>
      </c>
      <c r="H168" s="79">
        <f>H14+H19+H25+H30+H37+H41+H46+H56+H60+H70+H75+H82+H87+H98+H110+H116+H123+H129+H133+H137+H142+H146+H153+H158+H166</f>
        <v>105598.92000000003</v>
      </c>
      <c r="I168" s="79">
        <f>I14+I19+I25+I30+I37+I41+I46+I56+I60+I70+I75+I82+I87+I98+I110+I116+I123+I129+I133+I137+I142+I146+I153+I158+I166</f>
        <v>81026.5</v>
      </c>
      <c r="J168" s="79">
        <f>J14+J19+J25+J30+J37+J41+J46+J56+J60+J70+J75+J82+J87+J98+J110+J116+J123+J129+J133+J137+J142+J146+J153+J158+J166</f>
        <v>477836.34999999986</v>
      </c>
      <c r="K168" s="118">
        <f>K14+K19+K25+K30+K37+K41+K46+K56+K60+K70+K75+K82+K87+K98+K110+K116+K123+K129+K133+K137+K142+K146+K153+K158+K166</f>
        <v>3073187.2399999998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29" customFormat="1" x14ac:dyDescent="0.25">
      <c r="A169" s="3"/>
      <c r="B169" s="3"/>
      <c r="C169" s="8"/>
      <c r="D169" s="102"/>
      <c r="E169" s="63"/>
      <c r="F169" s="63"/>
      <c r="G169" s="63"/>
      <c r="H169" s="63"/>
      <c r="I169" s="63"/>
      <c r="J169" s="63"/>
      <c r="K169" s="63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 x14ac:dyDescent="0.35">
      <c r="A170" s="50"/>
      <c r="B170" s="51"/>
      <c r="C170" s="51"/>
      <c r="D170" s="103"/>
      <c r="E170" s="80"/>
      <c r="F170" s="81"/>
      <c r="G170" s="81"/>
      <c r="H170" s="81"/>
      <c r="I170" s="81"/>
      <c r="J170" s="81"/>
      <c r="K170" s="81"/>
      <c r="L170" s="19"/>
      <c r="M170" s="1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7" customFormat="1" ht="21" x14ac:dyDescent="0.35">
      <c r="A171" s="50"/>
      <c r="B171" s="51"/>
      <c r="C171" s="51"/>
      <c r="D171" s="103"/>
      <c r="E171" s="80"/>
      <c r="F171" s="81"/>
      <c r="G171" s="81"/>
      <c r="H171" s="81"/>
      <c r="I171" s="81"/>
      <c r="J171" s="81"/>
      <c r="K171" s="81"/>
      <c r="L171" s="19"/>
      <c r="M171" s="1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s="37" customFormat="1" ht="21" x14ac:dyDescent="0.35">
      <c r="A172" s="50"/>
      <c r="B172" s="51"/>
      <c r="C172" s="51"/>
      <c r="D172" s="103"/>
      <c r="E172" s="80"/>
      <c r="F172" s="81"/>
      <c r="G172" s="81"/>
      <c r="H172" s="81"/>
      <c r="I172" s="81"/>
      <c r="J172" s="81"/>
      <c r="K172" s="81"/>
      <c r="L172" s="19"/>
      <c r="M172" s="1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s="37" customFormat="1" ht="23.25" x14ac:dyDescent="0.35">
      <c r="A173" s="114" t="s">
        <v>176</v>
      </c>
      <c r="B173" s="51"/>
      <c r="C173" s="51"/>
      <c r="D173" s="50"/>
      <c r="E173" s="81"/>
      <c r="F173" s="51"/>
      <c r="G173" s="107"/>
      <c r="H173" s="106"/>
      <c r="I173" s="108"/>
      <c r="J173" s="108"/>
      <c r="K173" s="19"/>
      <c r="L173" s="1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t="23.25" x14ac:dyDescent="0.35">
      <c r="A174" s="115" t="s">
        <v>169</v>
      </c>
      <c r="B174" s="51"/>
      <c r="C174" s="51"/>
      <c r="D174" s="106"/>
      <c r="E174" s="51"/>
      <c r="F174" s="51"/>
      <c r="G174" s="107"/>
      <c r="H174" s="50"/>
      <c r="I174" s="108"/>
      <c r="J174" s="108"/>
      <c r="K174" s="105"/>
      <c r="L174" s="105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ht="21" hidden="1" x14ac:dyDescent="0.35">
      <c r="A175" s="119" t="s">
        <v>145</v>
      </c>
      <c r="B175" s="119"/>
      <c r="C175" s="119"/>
      <c r="D175" s="119"/>
      <c r="E175" s="119"/>
      <c r="F175" s="119"/>
      <c r="G175" s="119"/>
      <c r="H175" s="119"/>
      <c r="I175" s="119"/>
      <c r="J175" s="1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hidden="1" x14ac:dyDescent="0.25">
      <c r="A176" s="3"/>
      <c r="B176" s="3"/>
      <c r="C176" s="8"/>
      <c r="D176" s="19"/>
      <c r="E176" s="19"/>
      <c r="F176" s="19"/>
      <c r="G176" s="19"/>
      <c r="H176" s="19"/>
      <c r="I176" s="19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s="37" customFormat="1" hidden="1" x14ac:dyDescent="0.25">
      <c r="A177" s="3"/>
      <c r="B177" s="3"/>
      <c r="C177" s="8"/>
      <c r="D177" s="19"/>
      <c r="E177" s="19"/>
      <c r="F177" s="19"/>
      <c r="G177" s="19"/>
      <c r="H177" s="19"/>
      <c r="I177" s="19"/>
      <c r="J177" s="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s="37" customFormat="1" hidden="1" x14ac:dyDescent="0.25">
      <c r="A178" s="3"/>
      <c r="B178" s="3"/>
      <c r="C178" s="8"/>
      <c r="D178" s="19"/>
      <c r="E178" s="19"/>
      <c r="F178" s="19"/>
      <c r="G178" s="19"/>
      <c r="H178" s="19"/>
      <c r="I178" s="19"/>
      <c r="J178" s="1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s="37" customFormat="1" x14ac:dyDescent="0.25">
      <c r="A179" s="3"/>
      <c r="B179" s="3"/>
      <c r="C179" s="8"/>
      <c r="D179" s="19"/>
      <c r="E179" s="19"/>
      <c r="F179" s="19"/>
      <c r="G179" s="19"/>
      <c r="H179" s="19"/>
      <c r="I179" s="19"/>
      <c r="J179" s="1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4.75" customHeight="1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x14ac:dyDescent="0.25">
      <c r="A510" s="6"/>
      <c r="B510" s="6"/>
      <c r="C510" s="6"/>
      <c r="D510" s="104"/>
      <c r="E510" s="82"/>
      <c r="F510" s="82"/>
      <c r="G510" s="82"/>
      <c r="H510" s="82"/>
      <c r="I510" s="82"/>
      <c r="J510" s="82"/>
      <c r="K510" s="8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" customHeight="1" x14ac:dyDescent="0.25">
      <c r="A970" s="1"/>
      <c r="B970" s="1"/>
      <c r="E970" s="63"/>
      <c r="F970" s="63"/>
      <c r="G970" s="63"/>
      <c r="H970" s="63"/>
      <c r="I970" s="63"/>
      <c r="J970" s="63"/>
      <c r="K970" s="63"/>
    </row>
  </sheetData>
  <sortState ref="A94:J280">
    <sortCondition ref="A94:A280"/>
  </sortState>
  <mergeCells count="16">
    <mergeCell ref="A175:J175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29 J40:K40 J45:K45 J59:K59 J78:K81 J136:K136 J140:K141 K145 J103:K103 J10:J11 K44 J151:K152 J162:K163 J55 J17 J28 J49:J5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2022</vt:lpstr>
      <vt:lpstr>'Noviembre 2022'!Área_de_impresión</vt:lpstr>
      <vt:lpstr>'Noviembre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2022-11-30T20:05:33Z</cp:lastPrinted>
  <dcterms:created xsi:type="dcterms:W3CDTF">2017-09-28T13:01:36Z</dcterms:created>
  <dcterms:modified xsi:type="dcterms:W3CDTF">2022-12-20T20:39:26Z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