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ntabilidad y Finanzas\CONTABILIDAD-FINANZAS\MERCEDES 2025\CORTE 30625\"/>
    </mc:Choice>
  </mc:AlternateContent>
  <xr:revisionPtr revIDLastSave="0" documentId="13_ncr:1_{0C5E54F0-6474-4913-9437-9A39CC0A8343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ESTADO RENDIMIENTO" sheetId="16" r:id="rId1"/>
    <sheet name="ESTADO SITUACION" sheetId="18" r:id="rId2"/>
    <sheet name="Hoja2" sheetId="21" r:id="rId3"/>
    <sheet name="ESTADO COMPAPRATIVO" sheetId="2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0" l="1"/>
  <c r="G30" i="20"/>
  <c r="G29" i="20"/>
  <c r="F29" i="20"/>
  <c r="E28" i="20"/>
  <c r="G28" i="20" s="1"/>
  <c r="G27" i="20"/>
  <c r="G26" i="20"/>
  <c r="F26" i="20"/>
  <c r="G25" i="20"/>
  <c r="F25" i="20"/>
  <c r="G24" i="20"/>
  <c r="F24" i="20"/>
  <c r="G23" i="20"/>
  <c r="F23" i="20"/>
  <c r="D22" i="20"/>
  <c r="D32" i="20" s="1"/>
  <c r="G18" i="20"/>
  <c r="G17" i="20"/>
  <c r="F17" i="20"/>
  <c r="G16" i="20"/>
  <c r="G15" i="20"/>
  <c r="F15" i="20"/>
  <c r="G14" i="20"/>
  <c r="G13" i="20"/>
  <c r="G12" i="20"/>
  <c r="E11" i="20"/>
  <c r="E22" i="20" l="1"/>
  <c r="F22" i="20" s="1"/>
  <c r="F11" i="20"/>
  <c r="F28" i="20"/>
  <c r="G22" i="20"/>
  <c r="G11" i="20"/>
  <c r="C27" i="16"/>
  <c r="C17" i="16"/>
  <c r="E27" i="16"/>
  <c r="E17" i="16"/>
  <c r="E29" i="16" s="1"/>
  <c r="E31" i="16" s="1"/>
  <c r="D33" i="18"/>
  <c r="D26" i="18"/>
  <c r="D27" i="18" s="1"/>
  <c r="D19" i="18"/>
  <c r="D14" i="18"/>
  <c r="F33" i="18"/>
  <c r="F26" i="18"/>
  <c r="F19" i="18"/>
  <c r="F14" i="18"/>
  <c r="E32" i="20" l="1"/>
  <c r="G32" i="20" s="1"/>
  <c r="D20" i="18"/>
  <c r="F20" i="18"/>
  <c r="D34" i="18"/>
  <c r="C31" i="16"/>
  <c r="F34" i="18"/>
  <c r="F27" i="18"/>
</calcChain>
</file>

<file path=xl/sharedStrings.xml><?xml version="1.0" encoding="utf-8"?>
<sst xmlns="http://schemas.openxmlformats.org/spreadsheetml/2006/main" count="103" uniqueCount="88">
  <si>
    <t>PRESIDENCIA DE LA REPUBLICA DOMINICANA</t>
  </si>
  <si>
    <t>CONSEJO NACIONAL DE DISCAPACIDAD</t>
  </si>
  <si>
    <t xml:space="preserve"> </t>
  </si>
  <si>
    <t>INGRESOS CORRIENTES</t>
  </si>
  <si>
    <t>Contadora</t>
  </si>
  <si>
    <t>ESTADO DE RENDIMIENTO FINANCIERO</t>
  </si>
  <si>
    <t>(VALORES EN RD)</t>
  </si>
  <si>
    <t xml:space="preserve">TRANSFERENCIAS CORRIENTES RECIBIDAS: </t>
  </si>
  <si>
    <t>GASTOS CORRIENTES</t>
  </si>
  <si>
    <t>TOTAL DE GASTOS</t>
  </si>
  <si>
    <t>RESULTADO  DEL PERIODO (ahorro / desahorro)</t>
  </si>
  <si>
    <t>ESTADO DE SITUACION FINANCIERA</t>
  </si>
  <si>
    <t>ACTIVOS:</t>
  </si>
  <si>
    <t>ACTIVOS CORRIENTES</t>
  </si>
  <si>
    <t>INVENTARIOS (Nota 8)</t>
  </si>
  <si>
    <t>PAGOS  ANTICIPADOS  (Nota 9)</t>
  </si>
  <si>
    <t>TOTAL ACTIVOS CORRIENTES</t>
  </si>
  <si>
    <t>ACTIVOS NO CORRIENTES</t>
  </si>
  <si>
    <t>ACTIVOS INTANGIBLES (Nota 11)</t>
  </si>
  <si>
    <t>TOTAL ACTIVOS NO CORRIENTES</t>
  </si>
  <si>
    <t xml:space="preserve">TOTAL ACTIVOS  </t>
  </si>
  <si>
    <t>PASIVOS:</t>
  </si>
  <si>
    <t>TOTAL PASIVOS CORRIENTES</t>
  </si>
  <si>
    <t xml:space="preserve">TOTAL PASIVOS </t>
  </si>
  <si>
    <t>PATRIMONIO:</t>
  </si>
  <si>
    <t>TOTAL PATRIMONIO</t>
  </si>
  <si>
    <t>TOTAL PASIVOS Y PATRIMONIO</t>
  </si>
  <si>
    <t>AL 30 DE JUNIO 2020 Y  30 DE JUNIO 2021</t>
  </si>
  <si>
    <t>Mercedes Yolanda Pujols</t>
  </si>
  <si>
    <t>Bienvenido Arturo Zorrilla</t>
  </si>
  <si>
    <t>Encargado Financiero</t>
  </si>
  <si>
    <t xml:space="preserve">                          Victor  Valdez Rodriguez</t>
  </si>
  <si>
    <t xml:space="preserve">   </t>
  </si>
  <si>
    <t xml:space="preserve">                        Director Financiero</t>
  </si>
  <si>
    <t>AL 30 DE JUNIO 2020 Y 30 DE JUNIO 2021</t>
  </si>
  <si>
    <t>PERDIDA POR DETERIORO</t>
  </si>
  <si>
    <t>Osvaldo Antonio Canario Montero</t>
  </si>
  <si>
    <t>Director Ejecutivo</t>
  </si>
  <si>
    <t>EFECTIVO EQUIVALENTE DE EFECTIVO (Nota 7)</t>
  </si>
  <si>
    <t>PROPIEDAD PLANTA Y EQUIPO  NETO  (Nota 10 )</t>
  </si>
  <si>
    <t>PASIVOS  CORRIENTES</t>
  </si>
  <si>
    <t>CUENTAS POR PAGAR CORTO PLAZO (Nota 12)</t>
  </si>
  <si>
    <t>RETENCIONES POR PAGAR (Nota 13)</t>
  </si>
  <si>
    <t>CAPITAL INSTITUCIONAL (Nota 14)</t>
  </si>
  <si>
    <t>RESULTADO  (+ahorro/ -desahorro) (Nota 15)</t>
  </si>
  <si>
    <t>RESULTADOS ACUMULADOS (Nota 16)</t>
  </si>
  <si>
    <t>GASTOS FINANCIEROS (Nota 23)</t>
  </si>
  <si>
    <t>OTROS GASTOS (Nota 22)</t>
  </si>
  <si>
    <t>GASTOS DE DEPRECIACION Y AMORTIZACION (21)</t>
  </si>
  <si>
    <t>SUMINISTROS  Y MATERIAL  PARA  CONSUMO (Nota 20)</t>
  </si>
  <si>
    <t>SUELDOS, SALARIOS Y BENEFICIOS A EMPLEADOS (Nota 18)</t>
  </si>
  <si>
    <t>SUBVENCIONES Y OTROS PAGOS POR TRANSFERENCIAS (19)</t>
  </si>
  <si>
    <t>TRASNFERENCIAS Y DONACIONES  (Nota 17)</t>
  </si>
  <si>
    <r>
      <rPr>
        <b/>
        <sz val="11"/>
        <rFont val="Times New Roman"/>
        <family val="1"/>
      </rPr>
      <t>Concepto</t>
    </r>
  </si>
  <si>
    <r>
      <rPr>
        <b/>
        <sz val="11"/>
        <rFont val="Times New Roman"/>
        <family val="1"/>
      </rPr>
      <t>Presupuesto Reformado (A)</t>
    </r>
  </si>
  <si>
    <r>
      <rPr>
        <b/>
        <sz val="11"/>
        <rFont val="Times New Roman"/>
        <family val="1"/>
      </rPr>
      <t>Presupuesto Ejecutado (B)</t>
    </r>
  </si>
  <si>
    <t>% de Variac Ejecución (C=B/A)</t>
  </si>
  <si>
    <t>Variación (D=A-B)</t>
  </si>
  <si>
    <t>Adquisición de Activos Financieros con fines de Políticas</t>
  </si>
  <si>
    <t>ESTADO DE COMPARACION DE LOS IMPORTES PRESUPUESTADOS Y REALIZADOS</t>
  </si>
  <si>
    <t>Impuestos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</si>
  <si>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</si>
  <si>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</si>
  <si>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</si>
  <si>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</si>
  <si>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</si>
  <si>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</si>
  <si>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</si>
  <si>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</si>
  <si>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</si>
  <si>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</si>
  <si>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</si>
  <si>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</si>
  <si>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</si>
  <si>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</si>
  <si>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</si>
  <si>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</si>
  <si>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Gastos financieros</t>
  </si>
  <si>
    <t>DEL 1RO DE ENERO AL 30 DE JUNIO 2025</t>
  </si>
  <si>
    <t>PRESUPUESTO SOBRE LA BASE DE EFECTIVO</t>
  </si>
  <si>
    <t>(CLASIFICACION DE INGRESOS Y GASTOS POR OBJETO)</t>
  </si>
  <si>
    <t>Alexis Antonio Alcantara Dionicio</t>
  </si>
  <si>
    <t xml:space="preserve">                            Victor  Valdez Rodríguez</t>
  </si>
  <si>
    <t xml:space="preserve">                    Director Administrativo Financiero</t>
  </si>
  <si>
    <t xml:space="preserve">           Dilenia de Jesús</t>
  </si>
  <si>
    <t xml:space="preserve">            Encargada Financiera</t>
  </si>
  <si>
    <t>Ingresos totales</t>
  </si>
  <si>
    <r>
      <rPr>
        <b/>
        <sz val="12"/>
        <color rgb="FF231F20"/>
        <rFont val="Arial"/>
        <family val="2"/>
      </rPr>
      <t>Resultado financiero (1-2)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</si>
</sst>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  <numFmt numFmtId="167" formatCode="###0;###0"/>
    <numFmt numFmtId="168" formatCode="###0.0;###0.0"/>
    <numFmt numFmtId="169" formatCode="_-* #,##0_-;\-* #,##0_-;_-* &quot;-&quot;??_-;_-@_-"/>
  </numFmts>
  <fonts count="3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u/>
      <sz val="12"/>
      <color theme="3" tint="-0.49998474074526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4" tint="-0.249977111117893"/>
      <name val="Cambria"/>
      <family val="1"/>
      <scheme val="major"/>
    </font>
    <font>
      <b/>
      <sz val="11"/>
      <name val="Times New Roman"/>
      <family val="1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1"/>
      <color theme="4" tint="-0.249977111117893"/>
      <name val="Times New Roman"/>
      <family val="1"/>
    </font>
    <font>
      <b/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9">
    <xf numFmtId="0" fontId="0" fillId="0" borderId="0" xfId="0"/>
    <xf numFmtId="165" fontId="2" fillId="0" borderId="0" xfId="1" applyNumberFormat="1" applyFont="1"/>
    <xf numFmtId="0" fontId="11" fillId="0" borderId="5" xfId="0" applyFont="1" applyBorder="1" applyAlignment="1">
      <alignment horizontal="center" vertical="center"/>
    </xf>
    <xf numFmtId="165" fontId="12" fillId="0" borderId="0" xfId="0" applyNumberFormat="1" applyFont="1"/>
    <xf numFmtId="0" fontId="11" fillId="0" borderId="0" xfId="0" applyFont="1" applyAlignment="1">
      <alignment horizontal="center" vertical="center"/>
    </xf>
    <xf numFmtId="165" fontId="1" fillId="0" borderId="5" xfId="1" applyNumberFormat="1" applyFont="1" applyBorder="1"/>
    <xf numFmtId="43" fontId="1" fillId="0" borderId="0" xfId="1" applyFont="1"/>
    <xf numFmtId="43" fontId="12" fillId="0" borderId="0" xfId="0" applyNumberFormat="1" applyFont="1"/>
    <xf numFmtId="165" fontId="1" fillId="0" borderId="0" xfId="0" applyNumberFormat="1" applyFont="1"/>
    <xf numFmtId="0" fontId="1" fillId="0" borderId="0" xfId="0" applyFont="1"/>
    <xf numFmtId="165" fontId="1" fillId="0" borderId="0" xfId="1" applyNumberFormat="1" applyFont="1"/>
    <xf numFmtId="165" fontId="1" fillId="0" borderId="0" xfId="1" applyNumberFormat="1" applyFont="1" applyBorder="1"/>
    <xf numFmtId="43" fontId="1" fillId="0" borderId="0" xfId="1" applyFont="1" applyBorder="1"/>
    <xf numFmtId="165" fontId="1" fillId="0" borderId="4" xfId="1" applyNumberFormat="1" applyFont="1" applyBorder="1"/>
    <xf numFmtId="43" fontId="1" fillId="0" borderId="4" xfId="1" applyFont="1" applyBorder="1"/>
    <xf numFmtId="165" fontId="12" fillId="0" borderId="4" xfId="1" applyNumberFormat="1" applyFont="1" applyBorder="1"/>
    <xf numFmtId="43" fontId="12" fillId="0" borderId="4" xfId="1" applyFont="1" applyBorder="1"/>
    <xf numFmtId="165" fontId="12" fillId="0" borderId="0" xfId="1" applyNumberFormat="1" applyFont="1" applyBorder="1"/>
    <xf numFmtId="43" fontId="12" fillId="0" borderId="0" xfId="1" applyFont="1" applyBorder="1"/>
    <xf numFmtId="165" fontId="12" fillId="0" borderId="2" xfId="1" applyNumberFormat="1" applyFont="1" applyBorder="1"/>
    <xf numFmtId="165" fontId="0" fillId="0" borderId="0" xfId="0" applyNumberFormat="1"/>
    <xf numFmtId="0" fontId="12" fillId="0" borderId="0" xfId="0" applyFont="1"/>
    <xf numFmtId="0" fontId="13" fillId="0" borderId="0" xfId="0" applyFont="1"/>
    <xf numFmtId="0" fontId="16" fillId="0" borderId="0" xfId="0" applyFo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9" fillId="0" borderId="0" xfId="0" applyFont="1"/>
    <xf numFmtId="0" fontId="19" fillId="0" borderId="4" xfId="0" applyFont="1" applyBorder="1"/>
    <xf numFmtId="0" fontId="20" fillId="0" borderId="0" xfId="0" applyFont="1"/>
    <xf numFmtId="165" fontId="12" fillId="0" borderId="1" xfId="0" applyNumberFormat="1" applyFont="1" applyBorder="1"/>
    <xf numFmtId="0" fontId="20" fillId="0" borderId="1" xfId="0" applyFont="1" applyBorder="1"/>
    <xf numFmtId="0" fontId="16" fillId="0" borderId="4" xfId="0" applyFont="1" applyBorder="1"/>
    <xf numFmtId="165" fontId="1" fillId="0" borderId="4" xfId="0" applyNumberFormat="1" applyFont="1" applyBorder="1"/>
    <xf numFmtId="165" fontId="12" fillId="0" borderId="1" xfId="1" applyNumberFormat="1" applyFont="1" applyBorder="1"/>
    <xf numFmtId="165" fontId="14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9" applyFont="1" applyAlignment="1">
      <alignment horizontal="left"/>
    </xf>
    <xf numFmtId="0" fontId="23" fillId="0" borderId="0" xfId="9" applyFont="1" applyAlignment="1">
      <alignment horizontal="center"/>
    </xf>
    <xf numFmtId="0" fontId="23" fillId="0" borderId="0" xfId="9" applyFont="1"/>
    <xf numFmtId="0" fontId="13" fillId="0" borderId="0" xfId="0" applyFont="1" applyAlignment="1">
      <alignment horizontal="center"/>
    </xf>
    <xf numFmtId="165" fontId="12" fillId="0" borderId="6" xfId="1" applyNumberFormat="1" applyFont="1" applyBorder="1"/>
    <xf numFmtId="0" fontId="24" fillId="0" borderId="6" xfId="0" applyFont="1" applyBorder="1"/>
    <xf numFmtId="0" fontId="15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  <xf numFmtId="0" fontId="9" fillId="0" borderId="0" xfId="0" applyFont="1"/>
    <xf numFmtId="0" fontId="14" fillId="0" borderId="0" xfId="0" applyFont="1"/>
    <xf numFmtId="0" fontId="25" fillId="0" borderId="4" xfId="3" applyFont="1" applyBorder="1" applyAlignment="1">
      <alignment horizontal="center"/>
    </xf>
    <xf numFmtId="0" fontId="26" fillId="0" borderId="0" xfId="0" applyFont="1" applyAlignment="1">
      <alignment horizontal="center" vertical="top" wrapText="1"/>
    </xf>
    <xf numFmtId="0" fontId="0" fillId="2" borderId="0" xfId="0" applyFill="1"/>
    <xf numFmtId="0" fontId="14" fillId="2" borderId="0" xfId="0" applyFont="1" applyFill="1"/>
    <xf numFmtId="169" fontId="0" fillId="2" borderId="0" xfId="8" applyNumberFormat="1" applyFont="1" applyFill="1"/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0" fillId="2" borderId="0" xfId="0" applyFill="1" applyAlignment="1">
      <alignment horizontal="left"/>
    </xf>
    <xf numFmtId="0" fontId="14" fillId="2" borderId="0" xfId="0" applyFont="1" applyFill="1" applyAlignment="1">
      <alignment horizontal="center"/>
    </xf>
    <xf numFmtId="0" fontId="33" fillId="0" borderId="0" xfId="0" applyFont="1"/>
    <xf numFmtId="167" fontId="29" fillId="0" borderId="0" xfId="0" applyNumberFormat="1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168" fontId="27" fillId="0" borderId="0" xfId="0" applyNumberFormat="1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wrapText="1"/>
    </xf>
    <xf numFmtId="0" fontId="33" fillId="0" borderId="0" xfId="0" applyFont="1" applyAlignment="1">
      <alignment horizontal="left" vertical="top" wrapText="1"/>
    </xf>
    <xf numFmtId="164" fontId="30" fillId="0" borderId="0" xfId="8" applyFont="1" applyFill="1" applyBorder="1" applyAlignment="1">
      <alignment horizontal="center" vertical="top" wrapText="1"/>
    </xf>
    <xf numFmtId="164" fontId="28" fillId="0" borderId="0" xfId="8" applyFont="1" applyFill="1" applyBorder="1" applyAlignment="1">
      <alignment horizontal="center" vertical="top" wrapText="1"/>
    </xf>
    <xf numFmtId="164" fontId="28" fillId="0" borderId="0" xfId="8" applyFont="1" applyFill="1" applyBorder="1" applyAlignment="1">
      <alignment horizontal="center" wrapText="1"/>
    </xf>
    <xf numFmtId="0" fontId="34" fillId="0" borderId="0" xfId="0" applyFont="1"/>
    <xf numFmtId="169" fontId="9" fillId="2" borderId="0" xfId="8" applyNumberFormat="1" applyFont="1" applyFill="1"/>
    <xf numFmtId="164" fontId="28" fillId="0" borderId="1" xfId="8" applyFont="1" applyFill="1" applyBorder="1" applyAlignment="1">
      <alignment horizontal="center" wrapText="1"/>
    </xf>
    <xf numFmtId="164" fontId="30" fillId="0" borderId="0" xfId="8" applyFont="1" applyFill="1" applyBorder="1" applyAlignment="1">
      <alignment horizontal="center" wrapText="1"/>
    </xf>
    <xf numFmtId="0" fontId="30" fillId="0" borderId="0" xfId="0" applyFont="1" applyAlignment="1">
      <alignment horizontal="left" wrapText="1"/>
    </xf>
    <xf numFmtId="164" fontId="33" fillId="0" borderId="0" xfId="8" applyFont="1" applyBorder="1" applyAlignment="1"/>
    <xf numFmtId="164" fontId="30" fillId="0" borderId="1" xfId="8" applyFont="1" applyFill="1" applyBorder="1" applyAlignment="1">
      <alignment horizontal="center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3" xfId="3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26" fillId="0" borderId="0" xfId="0" applyFont="1" applyAlignment="1">
      <alignment horizontal="left" vertical="center" wrapText="1"/>
    </xf>
  </cellXfs>
  <cellStyles count="12">
    <cellStyle name="Encabezado 1" xfId="3" builtinId="16"/>
    <cellStyle name="Millares" xfId="1" builtinId="3"/>
    <cellStyle name="Millares 2 2" xfId="6" xr:uid="{00000000-0005-0000-0000-000002000000}"/>
    <cellStyle name="Millares 4" xfId="8" xr:uid="{00000000-0005-0000-0000-000003000000}"/>
    <cellStyle name="Millares 4 2" xfId="11" xr:uid="{00000000-0005-0000-0000-000004000000}"/>
    <cellStyle name="Millares 5" xfId="4" xr:uid="{00000000-0005-0000-0000-000005000000}"/>
    <cellStyle name="Millares 5 2" xfId="10" xr:uid="{00000000-0005-0000-0000-000006000000}"/>
    <cellStyle name="Normal" xfId="0" builtinId="0"/>
    <cellStyle name="Normal 3" xfId="9" xr:uid="{00000000-0005-0000-0000-000008000000}"/>
    <cellStyle name="Title 2" xfId="7" xr:uid="{00000000-0005-0000-0000-000009000000}"/>
    <cellStyle name="Título" xfId="2" builtinId="15"/>
    <cellStyle name="Título 4" xfId="5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5</xdr:row>
      <xdr:rowOff>104775</xdr:rowOff>
    </xdr:from>
    <xdr:to>
      <xdr:col>4</xdr:col>
      <xdr:colOff>838200</xdr:colOff>
      <xdr:row>8</xdr:row>
      <xdr:rowOff>66675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152525"/>
          <a:ext cx="971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5</xdr:row>
      <xdr:rowOff>47625</xdr:rowOff>
    </xdr:from>
    <xdr:to>
      <xdr:col>1</xdr:col>
      <xdr:colOff>1076325</xdr:colOff>
      <xdr:row>8</xdr:row>
      <xdr:rowOff>76200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095375"/>
          <a:ext cx="990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2</xdr:row>
      <xdr:rowOff>38099</xdr:rowOff>
    </xdr:from>
    <xdr:to>
      <xdr:col>5</xdr:col>
      <xdr:colOff>1171575</xdr:colOff>
      <xdr:row>5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1123949"/>
          <a:ext cx="971550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</xdr:colOff>
      <xdr:row>2</xdr:row>
      <xdr:rowOff>85724</xdr:rowOff>
    </xdr:from>
    <xdr:to>
      <xdr:col>2</xdr:col>
      <xdr:colOff>819150</xdr:colOff>
      <xdr:row>5</xdr:row>
      <xdr:rowOff>66675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171574"/>
          <a:ext cx="742950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133350</xdr:colOff>
      <xdr:row>1</xdr:row>
      <xdr:rowOff>85725</xdr:rowOff>
    </xdr:from>
    <xdr:ext cx="809625" cy="609601"/>
    <xdr:pic>
      <xdr:nvPicPr>
        <xdr:cNvPr id="3" name="Imagen 2">
          <a:extLst>
            <a:ext uri="{FF2B5EF4-FFF2-40B4-BE49-F238E27FC236}">
              <a16:creationId xmlns:a16="http://schemas.microsoft.com/office/drawing/2014/main" id="{5A666997-4D0A-478B-8964-86DD12FC0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352425"/>
          <a:ext cx="809625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266701</xdr:colOff>
      <xdr:row>1</xdr:row>
      <xdr:rowOff>57150</xdr:rowOff>
    </xdr:from>
    <xdr:to>
      <xdr:col>2</xdr:col>
      <xdr:colOff>1371601</xdr:colOff>
      <xdr:row>3</xdr:row>
      <xdr:rowOff>212996</xdr:rowOff>
    </xdr:to>
    <xdr:pic>
      <xdr:nvPicPr>
        <xdr:cNvPr id="4" name="Imagen 2" descr="cid:image001.png@01D8969D.D9441820">
          <a:extLst>
            <a:ext uri="{FF2B5EF4-FFF2-40B4-BE49-F238E27FC236}">
              <a16:creationId xmlns:a16="http://schemas.microsoft.com/office/drawing/2014/main" id="{D457E643-F614-4B18-82AF-6236C4FD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323850"/>
          <a:ext cx="1428750" cy="68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41"/>
  <sheetViews>
    <sheetView topLeftCell="A7" workbookViewId="0">
      <selection activeCell="C21" sqref="C21:C26"/>
    </sheetView>
  </sheetViews>
  <sheetFormatPr baseColWidth="10" defaultColWidth="9.140625" defaultRowHeight="15" x14ac:dyDescent="0.25"/>
  <cols>
    <col min="1" max="1" width="1.28515625" customWidth="1"/>
    <col min="2" max="2" width="53" customWidth="1"/>
    <col min="3" max="3" width="16" customWidth="1"/>
    <col min="4" max="4" width="1.85546875" customWidth="1"/>
    <col min="5" max="5" width="14.5703125" customWidth="1"/>
    <col min="7" max="7" width="13.85546875" bestFit="1" customWidth="1"/>
    <col min="257" max="257" width="3.140625" customWidth="1"/>
    <col min="258" max="258" width="56.28515625" customWidth="1"/>
    <col min="259" max="259" width="16" customWidth="1"/>
    <col min="260" max="260" width="1.85546875" customWidth="1"/>
    <col min="261" max="261" width="14.5703125" customWidth="1"/>
    <col min="263" max="263" width="13.85546875" bestFit="1" customWidth="1"/>
    <col min="513" max="513" width="3.140625" customWidth="1"/>
    <col min="514" max="514" width="56.28515625" customWidth="1"/>
    <col min="515" max="515" width="16" customWidth="1"/>
    <col min="516" max="516" width="1.85546875" customWidth="1"/>
    <col min="517" max="517" width="14.5703125" customWidth="1"/>
    <col min="519" max="519" width="13.85546875" bestFit="1" customWidth="1"/>
    <col min="769" max="769" width="3.140625" customWidth="1"/>
    <col min="770" max="770" width="56.28515625" customWidth="1"/>
    <col min="771" max="771" width="16" customWidth="1"/>
    <col min="772" max="772" width="1.85546875" customWidth="1"/>
    <col min="773" max="773" width="14.5703125" customWidth="1"/>
    <col min="775" max="775" width="13.85546875" bestFit="1" customWidth="1"/>
    <col min="1025" max="1025" width="3.140625" customWidth="1"/>
    <col min="1026" max="1026" width="56.28515625" customWidth="1"/>
    <col min="1027" max="1027" width="16" customWidth="1"/>
    <col min="1028" max="1028" width="1.85546875" customWidth="1"/>
    <col min="1029" max="1029" width="14.5703125" customWidth="1"/>
    <col min="1031" max="1031" width="13.85546875" bestFit="1" customWidth="1"/>
    <col min="1281" max="1281" width="3.140625" customWidth="1"/>
    <col min="1282" max="1282" width="56.28515625" customWidth="1"/>
    <col min="1283" max="1283" width="16" customWidth="1"/>
    <col min="1284" max="1284" width="1.85546875" customWidth="1"/>
    <col min="1285" max="1285" width="14.5703125" customWidth="1"/>
    <col min="1287" max="1287" width="13.85546875" bestFit="1" customWidth="1"/>
    <col min="1537" max="1537" width="3.140625" customWidth="1"/>
    <col min="1538" max="1538" width="56.28515625" customWidth="1"/>
    <col min="1539" max="1539" width="16" customWidth="1"/>
    <col min="1540" max="1540" width="1.85546875" customWidth="1"/>
    <col min="1541" max="1541" width="14.5703125" customWidth="1"/>
    <col min="1543" max="1543" width="13.85546875" bestFit="1" customWidth="1"/>
    <col min="1793" max="1793" width="3.140625" customWidth="1"/>
    <col min="1794" max="1794" width="56.28515625" customWidth="1"/>
    <col min="1795" max="1795" width="16" customWidth="1"/>
    <col min="1796" max="1796" width="1.85546875" customWidth="1"/>
    <col min="1797" max="1797" width="14.5703125" customWidth="1"/>
    <col min="1799" max="1799" width="13.85546875" bestFit="1" customWidth="1"/>
    <col min="2049" max="2049" width="3.140625" customWidth="1"/>
    <col min="2050" max="2050" width="56.28515625" customWidth="1"/>
    <col min="2051" max="2051" width="16" customWidth="1"/>
    <col min="2052" max="2052" width="1.85546875" customWidth="1"/>
    <col min="2053" max="2053" width="14.5703125" customWidth="1"/>
    <col min="2055" max="2055" width="13.85546875" bestFit="1" customWidth="1"/>
    <col min="2305" max="2305" width="3.140625" customWidth="1"/>
    <col min="2306" max="2306" width="56.28515625" customWidth="1"/>
    <col min="2307" max="2307" width="16" customWidth="1"/>
    <col min="2308" max="2308" width="1.85546875" customWidth="1"/>
    <col min="2309" max="2309" width="14.5703125" customWidth="1"/>
    <col min="2311" max="2311" width="13.85546875" bestFit="1" customWidth="1"/>
    <col min="2561" max="2561" width="3.140625" customWidth="1"/>
    <col min="2562" max="2562" width="56.28515625" customWidth="1"/>
    <col min="2563" max="2563" width="16" customWidth="1"/>
    <col min="2564" max="2564" width="1.85546875" customWidth="1"/>
    <col min="2565" max="2565" width="14.5703125" customWidth="1"/>
    <col min="2567" max="2567" width="13.85546875" bestFit="1" customWidth="1"/>
    <col min="2817" max="2817" width="3.140625" customWidth="1"/>
    <col min="2818" max="2818" width="56.28515625" customWidth="1"/>
    <col min="2819" max="2819" width="16" customWidth="1"/>
    <col min="2820" max="2820" width="1.85546875" customWidth="1"/>
    <col min="2821" max="2821" width="14.5703125" customWidth="1"/>
    <col min="2823" max="2823" width="13.85546875" bestFit="1" customWidth="1"/>
    <col min="3073" max="3073" width="3.140625" customWidth="1"/>
    <col min="3074" max="3074" width="56.28515625" customWidth="1"/>
    <col min="3075" max="3075" width="16" customWidth="1"/>
    <col min="3076" max="3076" width="1.85546875" customWidth="1"/>
    <col min="3077" max="3077" width="14.5703125" customWidth="1"/>
    <col min="3079" max="3079" width="13.85546875" bestFit="1" customWidth="1"/>
    <col min="3329" max="3329" width="3.140625" customWidth="1"/>
    <col min="3330" max="3330" width="56.28515625" customWidth="1"/>
    <col min="3331" max="3331" width="16" customWidth="1"/>
    <col min="3332" max="3332" width="1.85546875" customWidth="1"/>
    <col min="3333" max="3333" width="14.5703125" customWidth="1"/>
    <col min="3335" max="3335" width="13.85546875" bestFit="1" customWidth="1"/>
    <col min="3585" max="3585" width="3.140625" customWidth="1"/>
    <col min="3586" max="3586" width="56.28515625" customWidth="1"/>
    <col min="3587" max="3587" width="16" customWidth="1"/>
    <col min="3588" max="3588" width="1.85546875" customWidth="1"/>
    <col min="3589" max="3589" width="14.5703125" customWidth="1"/>
    <col min="3591" max="3591" width="13.85546875" bestFit="1" customWidth="1"/>
    <col min="3841" max="3841" width="3.140625" customWidth="1"/>
    <col min="3842" max="3842" width="56.28515625" customWidth="1"/>
    <col min="3843" max="3843" width="16" customWidth="1"/>
    <col min="3844" max="3844" width="1.85546875" customWidth="1"/>
    <col min="3845" max="3845" width="14.5703125" customWidth="1"/>
    <col min="3847" max="3847" width="13.85546875" bestFit="1" customWidth="1"/>
    <col min="4097" max="4097" width="3.140625" customWidth="1"/>
    <col min="4098" max="4098" width="56.28515625" customWidth="1"/>
    <col min="4099" max="4099" width="16" customWidth="1"/>
    <col min="4100" max="4100" width="1.85546875" customWidth="1"/>
    <col min="4101" max="4101" width="14.5703125" customWidth="1"/>
    <col min="4103" max="4103" width="13.85546875" bestFit="1" customWidth="1"/>
    <col min="4353" max="4353" width="3.140625" customWidth="1"/>
    <col min="4354" max="4354" width="56.28515625" customWidth="1"/>
    <col min="4355" max="4355" width="16" customWidth="1"/>
    <col min="4356" max="4356" width="1.85546875" customWidth="1"/>
    <col min="4357" max="4357" width="14.5703125" customWidth="1"/>
    <col min="4359" max="4359" width="13.85546875" bestFit="1" customWidth="1"/>
    <col min="4609" max="4609" width="3.140625" customWidth="1"/>
    <col min="4610" max="4610" width="56.28515625" customWidth="1"/>
    <col min="4611" max="4611" width="16" customWidth="1"/>
    <col min="4612" max="4612" width="1.85546875" customWidth="1"/>
    <col min="4613" max="4613" width="14.5703125" customWidth="1"/>
    <col min="4615" max="4615" width="13.85546875" bestFit="1" customWidth="1"/>
    <col min="4865" max="4865" width="3.140625" customWidth="1"/>
    <col min="4866" max="4866" width="56.28515625" customWidth="1"/>
    <col min="4867" max="4867" width="16" customWidth="1"/>
    <col min="4868" max="4868" width="1.85546875" customWidth="1"/>
    <col min="4869" max="4869" width="14.5703125" customWidth="1"/>
    <col min="4871" max="4871" width="13.85546875" bestFit="1" customWidth="1"/>
    <col min="5121" max="5121" width="3.140625" customWidth="1"/>
    <col min="5122" max="5122" width="56.28515625" customWidth="1"/>
    <col min="5123" max="5123" width="16" customWidth="1"/>
    <col min="5124" max="5124" width="1.85546875" customWidth="1"/>
    <col min="5125" max="5125" width="14.5703125" customWidth="1"/>
    <col min="5127" max="5127" width="13.85546875" bestFit="1" customWidth="1"/>
    <col min="5377" max="5377" width="3.140625" customWidth="1"/>
    <col min="5378" max="5378" width="56.28515625" customWidth="1"/>
    <col min="5379" max="5379" width="16" customWidth="1"/>
    <col min="5380" max="5380" width="1.85546875" customWidth="1"/>
    <col min="5381" max="5381" width="14.5703125" customWidth="1"/>
    <col min="5383" max="5383" width="13.85546875" bestFit="1" customWidth="1"/>
    <col min="5633" max="5633" width="3.140625" customWidth="1"/>
    <col min="5634" max="5634" width="56.28515625" customWidth="1"/>
    <col min="5635" max="5635" width="16" customWidth="1"/>
    <col min="5636" max="5636" width="1.85546875" customWidth="1"/>
    <col min="5637" max="5637" width="14.5703125" customWidth="1"/>
    <col min="5639" max="5639" width="13.85546875" bestFit="1" customWidth="1"/>
    <col min="5889" max="5889" width="3.140625" customWidth="1"/>
    <col min="5890" max="5890" width="56.28515625" customWidth="1"/>
    <col min="5891" max="5891" width="16" customWidth="1"/>
    <col min="5892" max="5892" width="1.85546875" customWidth="1"/>
    <col min="5893" max="5893" width="14.5703125" customWidth="1"/>
    <col min="5895" max="5895" width="13.85546875" bestFit="1" customWidth="1"/>
    <col min="6145" max="6145" width="3.140625" customWidth="1"/>
    <col min="6146" max="6146" width="56.28515625" customWidth="1"/>
    <col min="6147" max="6147" width="16" customWidth="1"/>
    <col min="6148" max="6148" width="1.85546875" customWidth="1"/>
    <col min="6149" max="6149" width="14.5703125" customWidth="1"/>
    <col min="6151" max="6151" width="13.85546875" bestFit="1" customWidth="1"/>
    <col min="6401" max="6401" width="3.140625" customWidth="1"/>
    <col min="6402" max="6402" width="56.28515625" customWidth="1"/>
    <col min="6403" max="6403" width="16" customWidth="1"/>
    <col min="6404" max="6404" width="1.85546875" customWidth="1"/>
    <col min="6405" max="6405" width="14.5703125" customWidth="1"/>
    <col min="6407" max="6407" width="13.85546875" bestFit="1" customWidth="1"/>
    <col min="6657" max="6657" width="3.140625" customWidth="1"/>
    <col min="6658" max="6658" width="56.28515625" customWidth="1"/>
    <col min="6659" max="6659" width="16" customWidth="1"/>
    <col min="6660" max="6660" width="1.85546875" customWidth="1"/>
    <col min="6661" max="6661" width="14.5703125" customWidth="1"/>
    <col min="6663" max="6663" width="13.85546875" bestFit="1" customWidth="1"/>
    <col min="6913" max="6913" width="3.140625" customWidth="1"/>
    <col min="6914" max="6914" width="56.28515625" customWidth="1"/>
    <col min="6915" max="6915" width="16" customWidth="1"/>
    <col min="6916" max="6916" width="1.85546875" customWidth="1"/>
    <col min="6917" max="6917" width="14.5703125" customWidth="1"/>
    <col min="6919" max="6919" width="13.85546875" bestFit="1" customWidth="1"/>
    <col min="7169" max="7169" width="3.140625" customWidth="1"/>
    <col min="7170" max="7170" width="56.28515625" customWidth="1"/>
    <col min="7171" max="7171" width="16" customWidth="1"/>
    <col min="7172" max="7172" width="1.85546875" customWidth="1"/>
    <col min="7173" max="7173" width="14.5703125" customWidth="1"/>
    <col min="7175" max="7175" width="13.85546875" bestFit="1" customWidth="1"/>
    <col min="7425" max="7425" width="3.140625" customWidth="1"/>
    <col min="7426" max="7426" width="56.28515625" customWidth="1"/>
    <col min="7427" max="7427" width="16" customWidth="1"/>
    <col min="7428" max="7428" width="1.85546875" customWidth="1"/>
    <col min="7429" max="7429" width="14.5703125" customWidth="1"/>
    <col min="7431" max="7431" width="13.85546875" bestFit="1" customWidth="1"/>
    <col min="7681" max="7681" width="3.140625" customWidth="1"/>
    <col min="7682" max="7682" width="56.28515625" customWidth="1"/>
    <col min="7683" max="7683" width="16" customWidth="1"/>
    <col min="7684" max="7684" width="1.85546875" customWidth="1"/>
    <col min="7685" max="7685" width="14.5703125" customWidth="1"/>
    <col min="7687" max="7687" width="13.85546875" bestFit="1" customWidth="1"/>
    <col min="7937" max="7937" width="3.140625" customWidth="1"/>
    <col min="7938" max="7938" width="56.28515625" customWidth="1"/>
    <col min="7939" max="7939" width="16" customWidth="1"/>
    <col min="7940" max="7940" width="1.85546875" customWidth="1"/>
    <col min="7941" max="7941" width="14.5703125" customWidth="1"/>
    <col min="7943" max="7943" width="13.85546875" bestFit="1" customWidth="1"/>
    <col min="8193" max="8193" width="3.140625" customWidth="1"/>
    <col min="8194" max="8194" width="56.28515625" customWidth="1"/>
    <col min="8195" max="8195" width="16" customWidth="1"/>
    <col min="8196" max="8196" width="1.85546875" customWidth="1"/>
    <col min="8197" max="8197" width="14.5703125" customWidth="1"/>
    <col min="8199" max="8199" width="13.85546875" bestFit="1" customWidth="1"/>
    <col min="8449" max="8449" width="3.140625" customWidth="1"/>
    <col min="8450" max="8450" width="56.28515625" customWidth="1"/>
    <col min="8451" max="8451" width="16" customWidth="1"/>
    <col min="8452" max="8452" width="1.85546875" customWidth="1"/>
    <col min="8453" max="8453" width="14.5703125" customWidth="1"/>
    <col min="8455" max="8455" width="13.85546875" bestFit="1" customWidth="1"/>
    <col min="8705" max="8705" width="3.140625" customWidth="1"/>
    <col min="8706" max="8706" width="56.28515625" customWidth="1"/>
    <col min="8707" max="8707" width="16" customWidth="1"/>
    <col min="8708" max="8708" width="1.85546875" customWidth="1"/>
    <col min="8709" max="8709" width="14.5703125" customWidth="1"/>
    <col min="8711" max="8711" width="13.85546875" bestFit="1" customWidth="1"/>
    <col min="8961" max="8961" width="3.140625" customWidth="1"/>
    <col min="8962" max="8962" width="56.28515625" customWidth="1"/>
    <col min="8963" max="8963" width="16" customWidth="1"/>
    <col min="8964" max="8964" width="1.85546875" customWidth="1"/>
    <col min="8965" max="8965" width="14.5703125" customWidth="1"/>
    <col min="8967" max="8967" width="13.85546875" bestFit="1" customWidth="1"/>
    <col min="9217" max="9217" width="3.140625" customWidth="1"/>
    <col min="9218" max="9218" width="56.28515625" customWidth="1"/>
    <col min="9219" max="9219" width="16" customWidth="1"/>
    <col min="9220" max="9220" width="1.85546875" customWidth="1"/>
    <col min="9221" max="9221" width="14.5703125" customWidth="1"/>
    <col min="9223" max="9223" width="13.85546875" bestFit="1" customWidth="1"/>
    <col min="9473" max="9473" width="3.140625" customWidth="1"/>
    <col min="9474" max="9474" width="56.28515625" customWidth="1"/>
    <col min="9475" max="9475" width="16" customWidth="1"/>
    <col min="9476" max="9476" width="1.85546875" customWidth="1"/>
    <col min="9477" max="9477" width="14.5703125" customWidth="1"/>
    <col min="9479" max="9479" width="13.85546875" bestFit="1" customWidth="1"/>
    <col min="9729" max="9729" width="3.140625" customWidth="1"/>
    <col min="9730" max="9730" width="56.28515625" customWidth="1"/>
    <col min="9731" max="9731" width="16" customWidth="1"/>
    <col min="9732" max="9732" width="1.85546875" customWidth="1"/>
    <col min="9733" max="9733" width="14.5703125" customWidth="1"/>
    <col min="9735" max="9735" width="13.85546875" bestFit="1" customWidth="1"/>
    <col min="9985" max="9985" width="3.140625" customWidth="1"/>
    <col min="9986" max="9986" width="56.28515625" customWidth="1"/>
    <col min="9987" max="9987" width="16" customWidth="1"/>
    <col min="9988" max="9988" width="1.85546875" customWidth="1"/>
    <col min="9989" max="9989" width="14.5703125" customWidth="1"/>
    <col min="9991" max="9991" width="13.85546875" bestFit="1" customWidth="1"/>
    <col min="10241" max="10241" width="3.140625" customWidth="1"/>
    <col min="10242" max="10242" width="56.28515625" customWidth="1"/>
    <col min="10243" max="10243" width="16" customWidth="1"/>
    <col min="10244" max="10244" width="1.85546875" customWidth="1"/>
    <col min="10245" max="10245" width="14.5703125" customWidth="1"/>
    <col min="10247" max="10247" width="13.85546875" bestFit="1" customWidth="1"/>
    <col min="10497" max="10497" width="3.140625" customWidth="1"/>
    <col min="10498" max="10498" width="56.28515625" customWidth="1"/>
    <col min="10499" max="10499" width="16" customWidth="1"/>
    <col min="10500" max="10500" width="1.85546875" customWidth="1"/>
    <col min="10501" max="10501" width="14.5703125" customWidth="1"/>
    <col min="10503" max="10503" width="13.85546875" bestFit="1" customWidth="1"/>
    <col min="10753" max="10753" width="3.140625" customWidth="1"/>
    <col min="10754" max="10754" width="56.28515625" customWidth="1"/>
    <col min="10755" max="10755" width="16" customWidth="1"/>
    <col min="10756" max="10756" width="1.85546875" customWidth="1"/>
    <col min="10757" max="10757" width="14.5703125" customWidth="1"/>
    <col min="10759" max="10759" width="13.85546875" bestFit="1" customWidth="1"/>
    <col min="11009" max="11009" width="3.140625" customWidth="1"/>
    <col min="11010" max="11010" width="56.28515625" customWidth="1"/>
    <col min="11011" max="11011" width="16" customWidth="1"/>
    <col min="11012" max="11012" width="1.85546875" customWidth="1"/>
    <col min="11013" max="11013" width="14.5703125" customWidth="1"/>
    <col min="11015" max="11015" width="13.85546875" bestFit="1" customWidth="1"/>
    <col min="11265" max="11265" width="3.140625" customWidth="1"/>
    <col min="11266" max="11266" width="56.28515625" customWidth="1"/>
    <col min="11267" max="11267" width="16" customWidth="1"/>
    <col min="11268" max="11268" width="1.85546875" customWidth="1"/>
    <col min="11269" max="11269" width="14.5703125" customWidth="1"/>
    <col min="11271" max="11271" width="13.85546875" bestFit="1" customWidth="1"/>
    <col min="11521" max="11521" width="3.140625" customWidth="1"/>
    <col min="11522" max="11522" width="56.28515625" customWidth="1"/>
    <col min="11523" max="11523" width="16" customWidth="1"/>
    <col min="11524" max="11524" width="1.85546875" customWidth="1"/>
    <col min="11525" max="11525" width="14.5703125" customWidth="1"/>
    <col min="11527" max="11527" width="13.85546875" bestFit="1" customWidth="1"/>
    <col min="11777" max="11777" width="3.140625" customWidth="1"/>
    <col min="11778" max="11778" width="56.28515625" customWidth="1"/>
    <col min="11779" max="11779" width="16" customWidth="1"/>
    <col min="11780" max="11780" width="1.85546875" customWidth="1"/>
    <col min="11781" max="11781" width="14.5703125" customWidth="1"/>
    <col min="11783" max="11783" width="13.85546875" bestFit="1" customWidth="1"/>
    <col min="12033" max="12033" width="3.140625" customWidth="1"/>
    <col min="12034" max="12034" width="56.28515625" customWidth="1"/>
    <col min="12035" max="12035" width="16" customWidth="1"/>
    <col min="12036" max="12036" width="1.85546875" customWidth="1"/>
    <col min="12037" max="12037" width="14.5703125" customWidth="1"/>
    <col min="12039" max="12039" width="13.85546875" bestFit="1" customWidth="1"/>
    <col min="12289" max="12289" width="3.140625" customWidth="1"/>
    <col min="12290" max="12290" width="56.28515625" customWidth="1"/>
    <col min="12291" max="12291" width="16" customWidth="1"/>
    <col min="12292" max="12292" width="1.85546875" customWidth="1"/>
    <col min="12293" max="12293" width="14.5703125" customWidth="1"/>
    <col min="12295" max="12295" width="13.85546875" bestFit="1" customWidth="1"/>
    <col min="12545" max="12545" width="3.140625" customWidth="1"/>
    <col min="12546" max="12546" width="56.28515625" customWidth="1"/>
    <col min="12547" max="12547" width="16" customWidth="1"/>
    <col min="12548" max="12548" width="1.85546875" customWidth="1"/>
    <col min="12549" max="12549" width="14.5703125" customWidth="1"/>
    <col min="12551" max="12551" width="13.85546875" bestFit="1" customWidth="1"/>
    <col min="12801" max="12801" width="3.140625" customWidth="1"/>
    <col min="12802" max="12802" width="56.28515625" customWidth="1"/>
    <col min="12803" max="12803" width="16" customWidth="1"/>
    <col min="12804" max="12804" width="1.85546875" customWidth="1"/>
    <col min="12805" max="12805" width="14.5703125" customWidth="1"/>
    <col min="12807" max="12807" width="13.85546875" bestFit="1" customWidth="1"/>
    <col min="13057" max="13057" width="3.140625" customWidth="1"/>
    <col min="13058" max="13058" width="56.28515625" customWidth="1"/>
    <col min="13059" max="13059" width="16" customWidth="1"/>
    <col min="13060" max="13060" width="1.85546875" customWidth="1"/>
    <col min="13061" max="13061" width="14.5703125" customWidth="1"/>
    <col min="13063" max="13063" width="13.85546875" bestFit="1" customWidth="1"/>
    <col min="13313" max="13313" width="3.140625" customWidth="1"/>
    <col min="13314" max="13314" width="56.28515625" customWidth="1"/>
    <col min="13315" max="13315" width="16" customWidth="1"/>
    <col min="13316" max="13316" width="1.85546875" customWidth="1"/>
    <col min="13317" max="13317" width="14.5703125" customWidth="1"/>
    <col min="13319" max="13319" width="13.85546875" bestFit="1" customWidth="1"/>
    <col min="13569" max="13569" width="3.140625" customWidth="1"/>
    <col min="13570" max="13570" width="56.28515625" customWidth="1"/>
    <col min="13571" max="13571" width="16" customWidth="1"/>
    <col min="13572" max="13572" width="1.85546875" customWidth="1"/>
    <col min="13573" max="13573" width="14.5703125" customWidth="1"/>
    <col min="13575" max="13575" width="13.85546875" bestFit="1" customWidth="1"/>
    <col min="13825" max="13825" width="3.140625" customWidth="1"/>
    <col min="13826" max="13826" width="56.28515625" customWidth="1"/>
    <col min="13827" max="13827" width="16" customWidth="1"/>
    <col min="13828" max="13828" width="1.85546875" customWidth="1"/>
    <col min="13829" max="13829" width="14.5703125" customWidth="1"/>
    <col min="13831" max="13831" width="13.85546875" bestFit="1" customWidth="1"/>
    <col min="14081" max="14081" width="3.140625" customWidth="1"/>
    <col min="14082" max="14082" width="56.28515625" customWidth="1"/>
    <col min="14083" max="14083" width="16" customWidth="1"/>
    <col min="14084" max="14084" width="1.85546875" customWidth="1"/>
    <col min="14085" max="14085" width="14.5703125" customWidth="1"/>
    <col min="14087" max="14087" width="13.85546875" bestFit="1" customWidth="1"/>
    <col min="14337" max="14337" width="3.140625" customWidth="1"/>
    <col min="14338" max="14338" width="56.28515625" customWidth="1"/>
    <col min="14339" max="14339" width="16" customWidth="1"/>
    <col min="14340" max="14340" width="1.85546875" customWidth="1"/>
    <col min="14341" max="14341" width="14.5703125" customWidth="1"/>
    <col min="14343" max="14343" width="13.85546875" bestFit="1" customWidth="1"/>
    <col min="14593" max="14593" width="3.140625" customWidth="1"/>
    <col min="14594" max="14594" width="56.28515625" customWidth="1"/>
    <col min="14595" max="14595" width="16" customWidth="1"/>
    <col min="14596" max="14596" width="1.85546875" customWidth="1"/>
    <col min="14597" max="14597" width="14.5703125" customWidth="1"/>
    <col min="14599" max="14599" width="13.85546875" bestFit="1" customWidth="1"/>
    <col min="14849" max="14849" width="3.140625" customWidth="1"/>
    <col min="14850" max="14850" width="56.28515625" customWidth="1"/>
    <col min="14851" max="14851" width="16" customWidth="1"/>
    <col min="14852" max="14852" width="1.85546875" customWidth="1"/>
    <col min="14853" max="14853" width="14.5703125" customWidth="1"/>
    <col min="14855" max="14855" width="13.85546875" bestFit="1" customWidth="1"/>
    <col min="15105" max="15105" width="3.140625" customWidth="1"/>
    <col min="15106" max="15106" width="56.28515625" customWidth="1"/>
    <col min="15107" max="15107" width="16" customWidth="1"/>
    <col min="15108" max="15108" width="1.85546875" customWidth="1"/>
    <col min="15109" max="15109" width="14.5703125" customWidth="1"/>
    <col min="15111" max="15111" width="13.85546875" bestFit="1" customWidth="1"/>
    <col min="15361" max="15361" width="3.140625" customWidth="1"/>
    <col min="15362" max="15362" width="56.28515625" customWidth="1"/>
    <col min="15363" max="15363" width="16" customWidth="1"/>
    <col min="15364" max="15364" width="1.85546875" customWidth="1"/>
    <col min="15365" max="15365" width="14.5703125" customWidth="1"/>
    <col min="15367" max="15367" width="13.85546875" bestFit="1" customWidth="1"/>
    <col min="15617" max="15617" width="3.140625" customWidth="1"/>
    <col min="15618" max="15618" width="56.28515625" customWidth="1"/>
    <col min="15619" max="15619" width="16" customWidth="1"/>
    <col min="15620" max="15620" width="1.85546875" customWidth="1"/>
    <col min="15621" max="15621" width="14.5703125" customWidth="1"/>
    <col min="15623" max="15623" width="13.85546875" bestFit="1" customWidth="1"/>
    <col min="15873" max="15873" width="3.140625" customWidth="1"/>
    <col min="15874" max="15874" width="56.28515625" customWidth="1"/>
    <col min="15875" max="15875" width="16" customWidth="1"/>
    <col min="15876" max="15876" width="1.85546875" customWidth="1"/>
    <col min="15877" max="15877" width="14.5703125" customWidth="1"/>
    <col min="15879" max="15879" width="13.85546875" bestFit="1" customWidth="1"/>
    <col min="16129" max="16129" width="3.140625" customWidth="1"/>
    <col min="16130" max="16130" width="56.28515625" customWidth="1"/>
    <col min="16131" max="16131" width="16" customWidth="1"/>
    <col min="16132" max="16132" width="1.85546875" customWidth="1"/>
    <col min="16133" max="16133" width="14.5703125" customWidth="1"/>
    <col min="16135" max="16135" width="13.85546875" bestFit="1" customWidth="1"/>
  </cols>
  <sheetData>
    <row r="5" spans="2:7" ht="22.5" x14ac:dyDescent="0.3">
      <c r="B5" s="78" t="s">
        <v>0</v>
      </c>
      <c r="C5" s="78"/>
      <c r="D5" s="78"/>
      <c r="E5" s="78"/>
    </row>
    <row r="6" spans="2:7" ht="18" x14ac:dyDescent="0.25">
      <c r="B6" s="79" t="s">
        <v>1</v>
      </c>
      <c r="C6" s="79"/>
      <c r="D6" s="79"/>
      <c r="E6" s="79"/>
    </row>
    <row r="7" spans="2:7" ht="15.75" x14ac:dyDescent="0.25">
      <c r="B7" s="80" t="s">
        <v>5</v>
      </c>
      <c r="C7" s="80"/>
      <c r="D7" s="80"/>
      <c r="E7" s="80"/>
    </row>
    <row r="8" spans="2:7" ht="15.75" x14ac:dyDescent="0.25">
      <c r="B8" s="80" t="s">
        <v>34</v>
      </c>
      <c r="C8" s="80"/>
      <c r="D8" s="80"/>
      <c r="E8" s="80"/>
    </row>
    <row r="9" spans="2:7" ht="16.5" thickBot="1" x14ac:dyDescent="0.3">
      <c r="B9" s="81" t="s">
        <v>6</v>
      </c>
      <c r="C9" s="81"/>
      <c r="D9" s="81"/>
      <c r="E9" s="81"/>
    </row>
    <row r="10" spans="2:7" ht="15.75" thickTop="1" x14ac:dyDescent="0.25"/>
    <row r="14" spans="2:7" ht="15.75" x14ac:dyDescent="0.25">
      <c r="B14" s="39" t="s">
        <v>3</v>
      </c>
      <c r="C14" s="2">
        <v>2021</v>
      </c>
      <c r="D14" s="2"/>
      <c r="E14" s="2">
        <v>2020</v>
      </c>
      <c r="G14" s="3"/>
    </row>
    <row r="15" spans="2:7" ht="15.75" x14ac:dyDescent="0.25">
      <c r="B15" s="39" t="s">
        <v>7</v>
      </c>
      <c r="C15" s="4" t="s">
        <v>2</v>
      </c>
      <c r="D15" s="4"/>
      <c r="E15" s="4" t="s">
        <v>2</v>
      </c>
    </row>
    <row r="16" spans="2:7" ht="15.75" x14ac:dyDescent="0.25">
      <c r="B16" s="40" t="s">
        <v>52</v>
      </c>
      <c r="C16" s="5">
        <v>109696243.78</v>
      </c>
      <c r="D16" s="6"/>
      <c r="E16" s="5">
        <v>131542852</v>
      </c>
    </row>
    <row r="17" spans="2:5" ht="15.75" x14ac:dyDescent="0.25">
      <c r="C17" s="3">
        <f>SUM(C16)</f>
        <v>109696243.78</v>
      </c>
      <c r="D17" s="7"/>
      <c r="E17" s="3">
        <f>SUM(E16:E16)</f>
        <v>131542852</v>
      </c>
    </row>
    <row r="18" spans="2:5" ht="15.75" x14ac:dyDescent="0.25">
      <c r="C18" s="3"/>
      <c r="D18" s="7"/>
      <c r="E18" s="3"/>
    </row>
    <row r="19" spans="2:5" ht="15.75" x14ac:dyDescent="0.25">
      <c r="B19" s="41"/>
      <c r="C19" s="8"/>
      <c r="D19" s="9"/>
      <c r="E19" s="8"/>
    </row>
    <row r="20" spans="2:5" ht="15.75" x14ac:dyDescent="0.25">
      <c r="B20" s="39" t="s">
        <v>8</v>
      </c>
      <c r="C20" s="8"/>
      <c r="D20" s="9"/>
      <c r="E20" s="8"/>
    </row>
    <row r="21" spans="2:5" ht="15.75" x14ac:dyDescent="0.25">
      <c r="B21" s="40" t="s">
        <v>50</v>
      </c>
      <c r="C21" s="10">
        <v>33110634</v>
      </c>
      <c r="D21" s="6"/>
      <c r="E21" s="10">
        <v>36888672</v>
      </c>
    </row>
    <row r="22" spans="2:5" ht="15.75" x14ac:dyDescent="0.25">
      <c r="B22" s="40" t="s">
        <v>51</v>
      </c>
      <c r="C22" s="10">
        <v>31644300</v>
      </c>
      <c r="D22" s="6"/>
      <c r="E22" s="10">
        <v>33523600</v>
      </c>
    </row>
    <row r="23" spans="2:5" ht="15.75" x14ac:dyDescent="0.25">
      <c r="B23" s="40" t="s">
        <v>49</v>
      </c>
      <c r="C23" s="10">
        <v>3191484.23</v>
      </c>
      <c r="D23" s="6"/>
      <c r="E23" s="10">
        <v>5328695</v>
      </c>
    </row>
    <row r="24" spans="2:5" ht="15.75" x14ac:dyDescent="0.25">
      <c r="B24" s="40" t="s">
        <v>48</v>
      </c>
      <c r="C24" s="10">
        <v>2201701</v>
      </c>
      <c r="D24" s="6"/>
      <c r="E24" s="10">
        <v>2229687</v>
      </c>
    </row>
    <row r="25" spans="2:5" ht="15.75" x14ac:dyDescent="0.25">
      <c r="B25" s="42" t="s">
        <v>47</v>
      </c>
      <c r="C25" s="11">
        <v>3736476</v>
      </c>
      <c r="D25" s="12"/>
      <c r="E25" s="11">
        <v>6147877.2400000002</v>
      </c>
    </row>
    <row r="26" spans="2:5" ht="16.5" thickBot="1" x14ac:dyDescent="0.3">
      <c r="B26" s="42" t="s">
        <v>46</v>
      </c>
      <c r="C26" s="13">
        <v>12370</v>
      </c>
      <c r="D26" s="14"/>
      <c r="E26" s="13">
        <v>4690</v>
      </c>
    </row>
    <row r="27" spans="2:5" ht="16.5" thickBot="1" x14ac:dyDescent="0.3">
      <c r="B27" s="39" t="s">
        <v>9</v>
      </c>
      <c r="C27" s="15">
        <f>SUM(C21:C26)</f>
        <v>73896965.230000004</v>
      </c>
      <c r="D27" s="16"/>
      <c r="E27" s="15">
        <f>SUM(E21:E26)</f>
        <v>84123221.239999995</v>
      </c>
    </row>
    <row r="28" spans="2:5" ht="15.75" x14ac:dyDescent="0.25">
      <c r="B28" s="39"/>
      <c r="C28" s="17"/>
      <c r="D28" s="18"/>
      <c r="E28" s="17"/>
    </row>
    <row r="29" spans="2:5" ht="15.75" x14ac:dyDescent="0.25">
      <c r="B29" s="42" t="s">
        <v>35</v>
      </c>
      <c r="C29" s="10">
        <v>23699</v>
      </c>
      <c r="D29" s="6"/>
      <c r="E29" s="10">
        <f>E17-E27</f>
        <v>47419630.760000005</v>
      </c>
    </row>
    <row r="30" spans="2:5" ht="15.75" x14ac:dyDescent="0.25">
      <c r="B30" s="40"/>
      <c r="D30" s="6"/>
    </row>
    <row r="31" spans="2:5" ht="15.75" customHeight="1" thickBot="1" x14ac:dyDescent="0.3">
      <c r="B31" s="39" t="s">
        <v>10</v>
      </c>
      <c r="C31" s="19">
        <f>C17-C27-C29</f>
        <v>35775579.549999997</v>
      </c>
      <c r="D31" s="18"/>
      <c r="E31" s="19">
        <f>SUM(E29:E30)</f>
        <v>47419630.760000005</v>
      </c>
    </row>
    <row r="32" spans="2:5" ht="16.5" thickTop="1" x14ac:dyDescent="0.25">
      <c r="C32" s="20"/>
      <c r="E32" s="21"/>
    </row>
    <row r="36" spans="2:5" ht="18.75" x14ac:dyDescent="0.3">
      <c r="B36" s="38" t="s">
        <v>36</v>
      </c>
      <c r="C36" s="38" t="s">
        <v>31</v>
      </c>
      <c r="D36" s="43"/>
      <c r="E36" s="43"/>
    </row>
    <row r="37" spans="2:5" ht="18.75" x14ac:dyDescent="0.3">
      <c r="B37" s="43" t="s">
        <v>37</v>
      </c>
      <c r="C37" s="43" t="s">
        <v>33</v>
      </c>
      <c r="D37" s="38"/>
      <c r="E37" s="38"/>
    </row>
    <row r="38" spans="2:5" ht="18.75" x14ac:dyDescent="0.3">
      <c r="B38" s="22"/>
      <c r="C38" s="22"/>
      <c r="D38" s="22"/>
    </row>
    <row r="39" spans="2:5" ht="18.75" x14ac:dyDescent="0.3">
      <c r="B39" s="22"/>
      <c r="C39" s="22"/>
      <c r="D39" s="22"/>
    </row>
    <row r="40" spans="2:5" ht="18.75" x14ac:dyDescent="0.3">
      <c r="B40" s="38" t="s">
        <v>28</v>
      </c>
      <c r="C40" s="48"/>
      <c r="D40" s="38" t="s">
        <v>29</v>
      </c>
      <c r="E40" s="48"/>
    </row>
    <row r="41" spans="2:5" ht="18.75" x14ac:dyDescent="0.3">
      <c r="B41" s="43" t="s">
        <v>4</v>
      </c>
      <c r="D41" s="43" t="s">
        <v>30</v>
      </c>
    </row>
  </sheetData>
  <mergeCells count="5">
    <mergeCell ref="B5:E5"/>
    <mergeCell ref="B6:E6"/>
    <mergeCell ref="B7:E7"/>
    <mergeCell ref="B8:E8"/>
    <mergeCell ref="B9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43"/>
  <sheetViews>
    <sheetView topLeftCell="A19" workbookViewId="0">
      <selection activeCell="K27" sqref="K27:K28"/>
    </sheetView>
  </sheetViews>
  <sheetFormatPr baseColWidth="10" defaultRowHeight="15.75" x14ac:dyDescent="0.25"/>
  <cols>
    <col min="1" max="1" width="2.42578125" customWidth="1"/>
    <col min="2" max="2" width="11.42578125" hidden="1" customWidth="1"/>
    <col min="3" max="3" width="46.28515625" customWidth="1"/>
    <col min="4" max="4" width="18.42578125" style="1" customWidth="1"/>
    <col min="5" max="5" width="0.5703125" style="23" customWidth="1"/>
    <col min="6" max="6" width="18.28515625" style="21" customWidth="1"/>
    <col min="256" max="256" width="2.42578125" customWidth="1"/>
    <col min="257" max="257" width="0" hidden="1" customWidth="1"/>
    <col min="258" max="258" width="45.5703125" customWidth="1"/>
    <col min="259" max="259" width="18.42578125" customWidth="1"/>
    <col min="260" max="260" width="0.5703125" customWidth="1"/>
    <col min="261" max="261" width="18.28515625" customWidth="1"/>
    <col min="512" max="512" width="2.42578125" customWidth="1"/>
    <col min="513" max="513" width="0" hidden="1" customWidth="1"/>
    <col min="514" max="514" width="45.5703125" customWidth="1"/>
    <col min="515" max="515" width="18.42578125" customWidth="1"/>
    <col min="516" max="516" width="0.5703125" customWidth="1"/>
    <col min="517" max="517" width="18.28515625" customWidth="1"/>
    <col min="768" max="768" width="2.42578125" customWidth="1"/>
    <col min="769" max="769" width="0" hidden="1" customWidth="1"/>
    <col min="770" max="770" width="45.5703125" customWidth="1"/>
    <col min="771" max="771" width="18.42578125" customWidth="1"/>
    <col min="772" max="772" width="0.5703125" customWidth="1"/>
    <col min="773" max="773" width="18.28515625" customWidth="1"/>
    <col min="1024" max="1024" width="2.42578125" customWidth="1"/>
    <col min="1025" max="1025" width="0" hidden="1" customWidth="1"/>
    <col min="1026" max="1026" width="45.5703125" customWidth="1"/>
    <col min="1027" max="1027" width="18.42578125" customWidth="1"/>
    <col min="1028" max="1028" width="0.5703125" customWidth="1"/>
    <col min="1029" max="1029" width="18.28515625" customWidth="1"/>
    <col min="1280" max="1280" width="2.42578125" customWidth="1"/>
    <col min="1281" max="1281" width="0" hidden="1" customWidth="1"/>
    <col min="1282" max="1282" width="45.5703125" customWidth="1"/>
    <col min="1283" max="1283" width="18.42578125" customWidth="1"/>
    <col min="1284" max="1284" width="0.5703125" customWidth="1"/>
    <col min="1285" max="1285" width="18.28515625" customWidth="1"/>
    <col min="1536" max="1536" width="2.42578125" customWidth="1"/>
    <col min="1537" max="1537" width="0" hidden="1" customWidth="1"/>
    <col min="1538" max="1538" width="45.5703125" customWidth="1"/>
    <col min="1539" max="1539" width="18.42578125" customWidth="1"/>
    <col min="1540" max="1540" width="0.5703125" customWidth="1"/>
    <col min="1541" max="1541" width="18.28515625" customWidth="1"/>
    <col min="1792" max="1792" width="2.42578125" customWidth="1"/>
    <col min="1793" max="1793" width="0" hidden="1" customWidth="1"/>
    <col min="1794" max="1794" width="45.5703125" customWidth="1"/>
    <col min="1795" max="1795" width="18.42578125" customWidth="1"/>
    <col min="1796" max="1796" width="0.5703125" customWidth="1"/>
    <col min="1797" max="1797" width="18.28515625" customWidth="1"/>
    <col min="2048" max="2048" width="2.42578125" customWidth="1"/>
    <col min="2049" max="2049" width="0" hidden="1" customWidth="1"/>
    <col min="2050" max="2050" width="45.5703125" customWidth="1"/>
    <col min="2051" max="2051" width="18.42578125" customWidth="1"/>
    <col min="2052" max="2052" width="0.5703125" customWidth="1"/>
    <col min="2053" max="2053" width="18.28515625" customWidth="1"/>
    <col min="2304" max="2304" width="2.42578125" customWidth="1"/>
    <col min="2305" max="2305" width="0" hidden="1" customWidth="1"/>
    <col min="2306" max="2306" width="45.5703125" customWidth="1"/>
    <col min="2307" max="2307" width="18.42578125" customWidth="1"/>
    <col min="2308" max="2308" width="0.5703125" customWidth="1"/>
    <col min="2309" max="2309" width="18.28515625" customWidth="1"/>
    <col min="2560" max="2560" width="2.42578125" customWidth="1"/>
    <col min="2561" max="2561" width="0" hidden="1" customWidth="1"/>
    <col min="2562" max="2562" width="45.5703125" customWidth="1"/>
    <col min="2563" max="2563" width="18.42578125" customWidth="1"/>
    <col min="2564" max="2564" width="0.5703125" customWidth="1"/>
    <col min="2565" max="2565" width="18.28515625" customWidth="1"/>
    <col min="2816" max="2816" width="2.42578125" customWidth="1"/>
    <col min="2817" max="2817" width="0" hidden="1" customWidth="1"/>
    <col min="2818" max="2818" width="45.5703125" customWidth="1"/>
    <col min="2819" max="2819" width="18.42578125" customWidth="1"/>
    <col min="2820" max="2820" width="0.5703125" customWidth="1"/>
    <col min="2821" max="2821" width="18.28515625" customWidth="1"/>
    <col min="3072" max="3072" width="2.42578125" customWidth="1"/>
    <col min="3073" max="3073" width="0" hidden="1" customWidth="1"/>
    <col min="3074" max="3074" width="45.5703125" customWidth="1"/>
    <col min="3075" max="3075" width="18.42578125" customWidth="1"/>
    <col min="3076" max="3076" width="0.5703125" customWidth="1"/>
    <col min="3077" max="3077" width="18.28515625" customWidth="1"/>
    <col min="3328" max="3328" width="2.42578125" customWidth="1"/>
    <col min="3329" max="3329" width="0" hidden="1" customWidth="1"/>
    <col min="3330" max="3330" width="45.5703125" customWidth="1"/>
    <col min="3331" max="3331" width="18.42578125" customWidth="1"/>
    <col min="3332" max="3332" width="0.5703125" customWidth="1"/>
    <col min="3333" max="3333" width="18.28515625" customWidth="1"/>
    <col min="3584" max="3584" width="2.42578125" customWidth="1"/>
    <col min="3585" max="3585" width="0" hidden="1" customWidth="1"/>
    <col min="3586" max="3586" width="45.5703125" customWidth="1"/>
    <col min="3587" max="3587" width="18.42578125" customWidth="1"/>
    <col min="3588" max="3588" width="0.5703125" customWidth="1"/>
    <col min="3589" max="3589" width="18.28515625" customWidth="1"/>
    <col min="3840" max="3840" width="2.42578125" customWidth="1"/>
    <col min="3841" max="3841" width="0" hidden="1" customWidth="1"/>
    <col min="3842" max="3842" width="45.5703125" customWidth="1"/>
    <col min="3843" max="3843" width="18.42578125" customWidth="1"/>
    <col min="3844" max="3844" width="0.5703125" customWidth="1"/>
    <col min="3845" max="3845" width="18.28515625" customWidth="1"/>
    <col min="4096" max="4096" width="2.42578125" customWidth="1"/>
    <col min="4097" max="4097" width="0" hidden="1" customWidth="1"/>
    <col min="4098" max="4098" width="45.5703125" customWidth="1"/>
    <col min="4099" max="4099" width="18.42578125" customWidth="1"/>
    <col min="4100" max="4100" width="0.5703125" customWidth="1"/>
    <col min="4101" max="4101" width="18.28515625" customWidth="1"/>
    <col min="4352" max="4352" width="2.42578125" customWidth="1"/>
    <col min="4353" max="4353" width="0" hidden="1" customWidth="1"/>
    <col min="4354" max="4354" width="45.5703125" customWidth="1"/>
    <col min="4355" max="4355" width="18.42578125" customWidth="1"/>
    <col min="4356" max="4356" width="0.5703125" customWidth="1"/>
    <col min="4357" max="4357" width="18.28515625" customWidth="1"/>
    <col min="4608" max="4608" width="2.42578125" customWidth="1"/>
    <col min="4609" max="4609" width="0" hidden="1" customWidth="1"/>
    <col min="4610" max="4610" width="45.5703125" customWidth="1"/>
    <col min="4611" max="4611" width="18.42578125" customWidth="1"/>
    <col min="4612" max="4612" width="0.5703125" customWidth="1"/>
    <col min="4613" max="4613" width="18.28515625" customWidth="1"/>
    <col min="4864" max="4864" width="2.42578125" customWidth="1"/>
    <col min="4865" max="4865" width="0" hidden="1" customWidth="1"/>
    <col min="4866" max="4866" width="45.5703125" customWidth="1"/>
    <col min="4867" max="4867" width="18.42578125" customWidth="1"/>
    <col min="4868" max="4868" width="0.5703125" customWidth="1"/>
    <col min="4869" max="4869" width="18.28515625" customWidth="1"/>
    <col min="5120" max="5120" width="2.42578125" customWidth="1"/>
    <col min="5121" max="5121" width="0" hidden="1" customWidth="1"/>
    <col min="5122" max="5122" width="45.5703125" customWidth="1"/>
    <col min="5123" max="5123" width="18.42578125" customWidth="1"/>
    <col min="5124" max="5124" width="0.5703125" customWidth="1"/>
    <col min="5125" max="5125" width="18.28515625" customWidth="1"/>
    <col min="5376" max="5376" width="2.42578125" customWidth="1"/>
    <col min="5377" max="5377" width="0" hidden="1" customWidth="1"/>
    <col min="5378" max="5378" width="45.5703125" customWidth="1"/>
    <col min="5379" max="5379" width="18.42578125" customWidth="1"/>
    <col min="5380" max="5380" width="0.5703125" customWidth="1"/>
    <col min="5381" max="5381" width="18.28515625" customWidth="1"/>
    <col min="5632" max="5632" width="2.42578125" customWidth="1"/>
    <col min="5633" max="5633" width="0" hidden="1" customWidth="1"/>
    <col min="5634" max="5634" width="45.5703125" customWidth="1"/>
    <col min="5635" max="5635" width="18.42578125" customWidth="1"/>
    <col min="5636" max="5636" width="0.5703125" customWidth="1"/>
    <col min="5637" max="5637" width="18.28515625" customWidth="1"/>
    <col min="5888" max="5888" width="2.42578125" customWidth="1"/>
    <col min="5889" max="5889" width="0" hidden="1" customWidth="1"/>
    <col min="5890" max="5890" width="45.5703125" customWidth="1"/>
    <col min="5891" max="5891" width="18.42578125" customWidth="1"/>
    <col min="5892" max="5892" width="0.5703125" customWidth="1"/>
    <col min="5893" max="5893" width="18.28515625" customWidth="1"/>
    <col min="6144" max="6144" width="2.42578125" customWidth="1"/>
    <col min="6145" max="6145" width="0" hidden="1" customWidth="1"/>
    <col min="6146" max="6146" width="45.5703125" customWidth="1"/>
    <col min="6147" max="6147" width="18.42578125" customWidth="1"/>
    <col min="6148" max="6148" width="0.5703125" customWidth="1"/>
    <col min="6149" max="6149" width="18.28515625" customWidth="1"/>
    <col min="6400" max="6400" width="2.42578125" customWidth="1"/>
    <col min="6401" max="6401" width="0" hidden="1" customWidth="1"/>
    <col min="6402" max="6402" width="45.5703125" customWidth="1"/>
    <col min="6403" max="6403" width="18.42578125" customWidth="1"/>
    <col min="6404" max="6404" width="0.5703125" customWidth="1"/>
    <col min="6405" max="6405" width="18.28515625" customWidth="1"/>
    <col min="6656" max="6656" width="2.42578125" customWidth="1"/>
    <col min="6657" max="6657" width="0" hidden="1" customWidth="1"/>
    <col min="6658" max="6658" width="45.5703125" customWidth="1"/>
    <col min="6659" max="6659" width="18.42578125" customWidth="1"/>
    <col min="6660" max="6660" width="0.5703125" customWidth="1"/>
    <col min="6661" max="6661" width="18.28515625" customWidth="1"/>
    <col min="6912" max="6912" width="2.42578125" customWidth="1"/>
    <col min="6913" max="6913" width="0" hidden="1" customWidth="1"/>
    <col min="6914" max="6914" width="45.5703125" customWidth="1"/>
    <col min="6915" max="6915" width="18.42578125" customWidth="1"/>
    <col min="6916" max="6916" width="0.5703125" customWidth="1"/>
    <col min="6917" max="6917" width="18.28515625" customWidth="1"/>
    <col min="7168" max="7168" width="2.42578125" customWidth="1"/>
    <col min="7169" max="7169" width="0" hidden="1" customWidth="1"/>
    <col min="7170" max="7170" width="45.5703125" customWidth="1"/>
    <col min="7171" max="7171" width="18.42578125" customWidth="1"/>
    <col min="7172" max="7172" width="0.5703125" customWidth="1"/>
    <col min="7173" max="7173" width="18.28515625" customWidth="1"/>
    <col min="7424" max="7424" width="2.42578125" customWidth="1"/>
    <col min="7425" max="7425" width="0" hidden="1" customWidth="1"/>
    <col min="7426" max="7426" width="45.5703125" customWidth="1"/>
    <col min="7427" max="7427" width="18.42578125" customWidth="1"/>
    <col min="7428" max="7428" width="0.5703125" customWidth="1"/>
    <col min="7429" max="7429" width="18.28515625" customWidth="1"/>
    <col min="7680" max="7680" width="2.42578125" customWidth="1"/>
    <col min="7681" max="7681" width="0" hidden="1" customWidth="1"/>
    <col min="7682" max="7682" width="45.5703125" customWidth="1"/>
    <col min="7683" max="7683" width="18.42578125" customWidth="1"/>
    <col min="7684" max="7684" width="0.5703125" customWidth="1"/>
    <col min="7685" max="7685" width="18.28515625" customWidth="1"/>
    <col min="7936" max="7936" width="2.42578125" customWidth="1"/>
    <col min="7937" max="7937" width="0" hidden="1" customWidth="1"/>
    <col min="7938" max="7938" width="45.5703125" customWidth="1"/>
    <col min="7939" max="7939" width="18.42578125" customWidth="1"/>
    <col min="7940" max="7940" width="0.5703125" customWidth="1"/>
    <col min="7941" max="7941" width="18.28515625" customWidth="1"/>
    <col min="8192" max="8192" width="2.42578125" customWidth="1"/>
    <col min="8193" max="8193" width="0" hidden="1" customWidth="1"/>
    <col min="8194" max="8194" width="45.5703125" customWidth="1"/>
    <col min="8195" max="8195" width="18.42578125" customWidth="1"/>
    <col min="8196" max="8196" width="0.5703125" customWidth="1"/>
    <col min="8197" max="8197" width="18.28515625" customWidth="1"/>
    <col min="8448" max="8448" width="2.42578125" customWidth="1"/>
    <col min="8449" max="8449" width="0" hidden="1" customWidth="1"/>
    <col min="8450" max="8450" width="45.5703125" customWidth="1"/>
    <col min="8451" max="8451" width="18.42578125" customWidth="1"/>
    <col min="8452" max="8452" width="0.5703125" customWidth="1"/>
    <col min="8453" max="8453" width="18.28515625" customWidth="1"/>
    <col min="8704" max="8704" width="2.42578125" customWidth="1"/>
    <col min="8705" max="8705" width="0" hidden="1" customWidth="1"/>
    <col min="8706" max="8706" width="45.5703125" customWidth="1"/>
    <col min="8707" max="8707" width="18.42578125" customWidth="1"/>
    <col min="8708" max="8708" width="0.5703125" customWidth="1"/>
    <col min="8709" max="8709" width="18.28515625" customWidth="1"/>
    <col min="8960" max="8960" width="2.42578125" customWidth="1"/>
    <col min="8961" max="8961" width="0" hidden="1" customWidth="1"/>
    <col min="8962" max="8962" width="45.5703125" customWidth="1"/>
    <col min="8963" max="8963" width="18.42578125" customWidth="1"/>
    <col min="8964" max="8964" width="0.5703125" customWidth="1"/>
    <col min="8965" max="8965" width="18.28515625" customWidth="1"/>
    <col min="9216" max="9216" width="2.42578125" customWidth="1"/>
    <col min="9217" max="9217" width="0" hidden="1" customWidth="1"/>
    <col min="9218" max="9218" width="45.5703125" customWidth="1"/>
    <col min="9219" max="9219" width="18.42578125" customWidth="1"/>
    <col min="9220" max="9220" width="0.5703125" customWidth="1"/>
    <col min="9221" max="9221" width="18.28515625" customWidth="1"/>
    <col min="9472" max="9472" width="2.42578125" customWidth="1"/>
    <col min="9473" max="9473" width="0" hidden="1" customWidth="1"/>
    <col min="9474" max="9474" width="45.5703125" customWidth="1"/>
    <col min="9475" max="9475" width="18.42578125" customWidth="1"/>
    <col min="9476" max="9476" width="0.5703125" customWidth="1"/>
    <col min="9477" max="9477" width="18.28515625" customWidth="1"/>
    <col min="9728" max="9728" width="2.42578125" customWidth="1"/>
    <col min="9729" max="9729" width="0" hidden="1" customWidth="1"/>
    <col min="9730" max="9730" width="45.5703125" customWidth="1"/>
    <col min="9731" max="9731" width="18.42578125" customWidth="1"/>
    <col min="9732" max="9732" width="0.5703125" customWidth="1"/>
    <col min="9733" max="9733" width="18.28515625" customWidth="1"/>
    <col min="9984" max="9984" width="2.42578125" customWidth="1"/>
    <col min="9985" max="9985" width="0" hidden="1" customWidth="1"/>
    <col min="9986" max="9986" width="45.5703125" customWidth="1"/>
    <col min="9987" max="9987" width="18.42578125" customWidth="1"/>
    <col min="9988" max="9988" width="0.5703125" customWidth="1"/>
    <col min="9989" max="9989" width="18.28515625" customWidth="1"/>
    <col min="10240" max="10240" width="2.42578125" customWidth="1"/>
    <col min="10241" max="10241" width="0" hidden="1" customWidth="1"/>
    <col min="10242" max="10242" width="45.5703125" customWidth="1"/>
    <col min="10243" max="10243" width="18.42578125" customWidth="1"/>
    <col min="10244" max="10244" width="0.5703125" customWidth="1"/>
    <col min="10245" max="10245" width="18.28515625" customWidth="1"/>
    <col min="10496" max="10496" width="2.42578125" customWidth="1"/>
    <col min="10497" max="10497" width="0" hidden="1" customWidth="1"/>
    <col min="10498" max="10498" width="45.5703125" customWidth="1"/>
    <col min="10499" max="10499" width="18.42578125" customWidth="1"/>
    <col min="10500" max="10500" width="0.5703125" customWidth="1"/>
    <col min="10501" max="10501" width="18.28515625" customWidth="1"/>
    <col min="10752" max="10752" width="2.42578125" customWidth="1"/>
    <col min="10753" max="10753" width="0" hidden="1" customWidth="1"/>
    <col min="10754" max="10754" width="45.5703125" customWidth="1"/>
    <col min="10755" max="10755" width="18.42578125" customWidth="1"/>
    <col min="10756" max="10756" width="0.5703125" customWidth="1"/>
    <col min="10757" max="10757" width="18.28515625" customWidth="1"/>
    <col min="11008" max="11008" width="2.42578125" customWidth="1"/>
    <col min="11009" max="11009" width="0" hidden="1" customWidth="1"/>
    <col min="11010" max="11010" width="45.5703125" customWidth="1"/>
    <col min="11011" max="11011" width="18.42578125" customWidth="1"/>
    <col min="11012" max="11012" width="0.5703125" customWidth="1"/>
    <col min="11013" max="11013" width="18.28515625" customWidth="1"/>
    <col min="11264" max="11264" width="2.42578125" customWidth="1"/>
    <col min="11265" max="11265" width="0" hidden="1" customWidth="1"/>
    <col min="11266" max="11266" width="45.5703125" customWidth="1"/>
    <col min="11267" max="11267" width="18.42578125" customWidth="1"/>
    <col min="11268" max="11268" width="0.5703125" customWidth="1"/>
    <col min="11269" max="11269" width="18.28515625" customWidth="1"/>
    <col min="11520" max="11520" width="2.42578125" customWidth="1"/>
    <col min="11521" max="11521" width="0" hidden="1" customWidth="1"/>
    <col min="11522" max="11522" width="45.5703125" customWidth="1"/>
    <col min="11523" max="11523" width="18.42578125" customWidth="1"/>
    <col min="11524" max="11524" width="0.5703125" customWidth="1"/>
    <col min="11525" max="11525" width="18.28515625" customWidth="1"/>
    <col min="11776" max="11776" width="2.42578125" customWidth="1"/>
    <col min="11777" max="11777" width="0" hidden="1" customWidth="1"/>
    <col min="11778" max="11778" width="45.5703125" customWidth="1"/>
    <col min="11779" max="11779" width="18.42578125" customWidth="1"/>
    <col min="11780" max="11780" width="0.5703125" customWidth="1"/>
    <col min="11781" max="11781" width="18.28515625" customWidth="1"/>
    <col min="12032" max="12032" width="2.42578125" customWidth="1"/>
    <col min="12033" max="12033" width="0" hidden="1" customWidth="1"/>
    <col min="12034" max="12034" width="45.5703125" customWidth="1"/>
    <col min="12035" max="12035" width="18.42578125" customWidth="1"/>
    <col min="12036" max="12036" width="0.5703125" customWidth="1"/>
    <col min="12037" max="12037" width="18.28515625" customWidth="1"/>
    <col min="12288" max="12288" width="2.42578125" customWidth="1"/>
    <col min="12289" max="12289" width="0" hidden="1" customWidth="1"/>
    <col min="12290" max="12290" width="45.5703125" customWidth="1"/>
    <col min="12291" max="12291" width="18.42578125" customWidth="1"/>
    <col min="12292" max="12292" width="0.5703125" customWidth="1"/>
    <col min="12293" max="12293" width="18.28515625" customWidth="1"/>
    <col min="12544" max="12544" width="2.42578125" customWidth="1"/>
    <col min="12545" max="12545" width="0" hidden="1" customWidth="1"/>
    <col min="12546" max="12546" width="45.5703125" customWidth="1"/>
    <col min="12547" max="12547" width="18.42578125" customWidth="1"/>
    <col min="12548" max="12548" width="0.5703125" customWidth="1"/>
    <col min="12549" max="12549" width="18.28515625" customWidth="1"/>
    <col min="12800" max="12800" width="2.42578125" customWidth="1"/>
    <col min="12801" max="12801" width="0" hidden="1" customWidth="1"/>
    <col min="12802" max="12802" width="45.5703125" customWidth="1"/>
    <col min="12803" max="12803" width="18.42578125" customWidth="1"/>
    <col min="12804" max="12804" width="0.5703125" customWidth="1"/>
    <col min="12805" max="12805" width="18.28515625" customWidth="1"/>
    <col min="13056" max="13056" width="2.42578125" customWidth="1"/>
    <col min="13057" max="13057" width="0" hidden="1" customWidth="1"/>
    <col min="13058" max="13058" width="45.5703125" customWidth="1"/>
    <col min="13059" max="13059" width="18.42578125" customWidth="1"/>
    <col min="13060" max="13060" width="0.5703125" customWidth="1"/>
    <col min="13061" max="13061" width="18.28515625" customWidth="1"/>
    <col min="13312" max="13312" width="2.42578125" customWidth="1"/>
    <col min="13313" max="13313" width="0" hidden="1" customWidth="1"/>
    <col min="13314" max="13314" width="45.5703125" customWidth="1"/>
    <col min="13315" max="13315" width="18.42578125" customWidth="1"/>
    <col min="13316" max="13316" width="0.5703125" customWidth="1"/>
    <col min="13317" max="13317" width="18.28515625" customWidth="1"/>
    <col min="13568" max="13568" width="2.42578125" customWidth="1"/>
    <col min="13569" max="13569" width="0" hidden="1" customWidth="1"/>
    <col min="13570" max="13570" width="45.5703125" customWidth="1"/>
    <col min="13571" max="13571" width="18.42578125" customWidth="1"/>
    <col min="13572" max="13572" width="0.5703125" customWidth="1"/>
    <col min="13573" max="13573" width="18.28515625" customWidth="1"/>
    <col min="13824" max="13824" width="2.42578125" customWidth="1"/>
    <col min="13825" max="13825" width="0" hidden="1" customWidth="1"/>
    <col min="13826" max="13826" width="45.5703125" customWidth="1"/>
    <col min="13827" max="13827" width="18.42578125" customWidth="1"/>
    <col min="13828" max="13828" width="0.5703125" customWidth="1"/>
    <col min="13829" max="13829" width="18.28515625" customWidth="1"/>
    <col min="14080" max="14080" width="2.42578125" customWidth="1"/>
    <col min="14081" max="14081" width="0" hidden="1" customWidth="1"/>
    <col min="14082" max="14082" width="45.5703125" customWidth="1"/>
    <col min="14083" max="14083" width="18.42578125" customWidth="1"/>
    <col min="14084" max="14084" width="0.5703125" customWidth="1"/>
    <col min="14085" max="14085" width="18.28515625" customWidth="1"/>
    <col min="14336" max="14336" width="2.42578125" customWidth="1"/>
    <col min="14337" max="14337" width="0" hidden="1" customWidth="1"/>
    <col min="14338" max="14338" width="45.5703125" customWidth="1"/>
    <col min="14339" max="14339" width="18.42578125" customWidth="1"/>
    <col min="14340" max="14340" width="0.5703125" customWidth="1"/>
    <col min="14341" max="14341" width="18.28515625" customWidth="1"/>
    <col min="14592" max="14592" width="2.42578125" customWidth="1"/>
    <col min="14593" max="14593" width="0" hidden="1" customWidth="1"/>
    <col min="14594" max="14594" width="45.5703125" customWidth="1"/>
    <col min="14595" max="14595" width="18.42578125" customWidth="1"/>
    <col min="14596" max="14596" width="0.5703125" customWidth="1"/>
    <col min="14597" max="14597" width="18.28515625" customWidth="1"/>
    <col min="14848" max="14848" width="2.42578125" customWidth="1"/>
    <col min="14849" max="14849" width="0" hidden="1" customWidth="1"/>
    <col min="14850" max="14850" width="45.5703125" customWidth="1"/>
    <col min="14851" max="14851" width="18.42578125" customWidth="1"/>
    <col min="14852" max="14852" width="0.5703125" customWidth="1"/>
    <col min="14853" max="14853" width="18.28515625" customWidth="1"/>
    <col min="15104" max="15104" width="2.42578125" customWidth="1"/>
    <col min="15105" max="15105" width="0" hidden="1" customWidth="1"/>
    <col min="15106" max="15106" width="45.5703125" customWidth="1"/>
    <col min="15107" max="15107" width="18.42578125" customWidth="1"/>
    <col min="15108" max="15108" width="0.5703125" customWidth="1"/>
    <col min="15109" max="15109" width="18.28515625" customWidth="1"/>
    <col min="15360" max="15360" width="2.42578125" customWidth="1"/>
    <col min="15361" max="15361" width="0" hidden="1" customWidth="1"/>
    <col min="15362" max="15362" width="45.5703125" customWidth="1"/>
    <col min="15363" max="15363" width="18.42578125" customWidth="1"/>
    <col min="15364" max="15364" width="0.5703125" customWidth="1"/>
    <col min="15365" max="15365" width="18.28515625" customWidth="1"/>
    <col min="15616" max="15616" width="2.42578125" customWidth="1"/>
    <col min="15617" max="15617" width="0" hidden="1" customWidth="1"/>
    <col min="15618" max="15618" width="45.5703125" customWidth="1"/>
    <col min="15619" max="15619" width="18.42578125" customWidth="1"/>
    <col min="15620" max="15620" width="0.5703125" customWidth="1"/>
    <col min="15621" max="15621" width="18.28515625" customWidth="1"/>
    <col min="15872" max="15872" width="2.42578125" customWidth="1"/>
    <col min="15873" max="15873" width="0" hidden="1" customWidth="1"/>
    <col min="15874" max="15874" width="45.5703125" customWidth="1"/>
    <col min="15875" max="15875" width="18.42578125" customWidth="1"/>
    <col min="15876" max="15876" width="0.5703125" customWidth="1"/>
    <col min="15877" max="15877" width="18.28515625" customWidth="1"/>
    <col min="16128" max="16128" width="2.42578125" customWidth="1"/>
    <col min="16129" max="16129" width="0" hidden="1" customWidth="1"/>
    <col min="16130" max="16130" width="45.5703125" customWidth="1"/>
    <col min="16131" max="16131" width="18.42578125" customWidth="1"/>
    <col min="16132" max="16132" width="0.5703125" customWidth="1"/>
    <col min="16133" max="16133" width="18.28515625" customWidth="1"/>
  </cols>
  <sheetData>
    <row r="2" spans="1:6" ht="22.5" x14ac:dyDescent="0.3">
      <c r="B2" s="78" t="s">
        <v>0</v>
      </c>
      <c r="C2" s="78"/>
      <c r="D2" s="78"/>
      <c r="E2" s="78"/>
      <c r="F2" s="78"/>
    </row>
    <row r="3" spans="1:6" ht="18" x14ac:dyDescent="0.25">
      <c r="B3" s="79" t="s">
        <v>1</v>
      </c>
      <c r="C3" s="79"/>
      <c r="D3" s="79"/>
      <c r="E3" s="79"/>
      <c r="F3" s="79"/>
    </row>
    <row r="4" spans="1:6" x14ac:dyDescent="0.25">
      <c r="B4" s="80" t="s">
        <v>11</v>
      </c>
      <c r="C4" s="80"/>
      <c r="D4" s="80"/>
      <c r="E4" s="80"/>
      <c r="F4" s="80"/>
    </row>
    <row r="5" spans="1:6" ht="15.75" customHeight="1" x14ac:dyDescent="0.25">
      <c r="A5" s="84" t="s">
        <v>27</v>
      </c>
      <c r="B5" s="84"/>
      <c r="C5" s="84"/>
      <c r="D5" s="84"/>
      <c r="E5" s="84"/>
      <c r="F5" s="84"/>
    </row>
    <row r="6" spans="1:6" ht="15.75" customHeight="1" x14ac:dyDescent="0.25">
      <c r="A6" s="46"/>
      <c r="B6" s="46"/>
      <c r="C6" s="83" t="s">
        <v>6</v>
      </c>
      <c r="D6" s="83"/>
      <c r="E6" s="83"/>
      <c r="F6" s="83"/>
    </row>
    <row r="7" spans="1:6" ht="8.25" customHeight="1" thickBot="1" x14ac:dyDescent="0.3">
      <c r="B7" s="47"/>
      <c r="C7" s="50"/>
      <c r="D7" s="50"/>
      <c r="E7" s="50"/>
      <c r="F7" s="50"/>
    </row>
    <row r="8" spans="1:6" ht="11.25" customHeight="1" x14ac:dyDescent="0.25">
      <c r="B8" s="47"/>
      <c r="C8" s="47"/>
      <c r="D8" s="47"/>
      <c r="E8" s="47"/>
      <c r="F8" s="47"/>
    </row>
    <row r="9" spans="1:6" x14ac:dyDescent="0.25">
      <c r="C9" s="24" t="s">
        <v>12</v>
      </c>
      <c r="D9" s="25">
        <v>2021</v>
      </c>
      <c r="E9" s="26"/>
      <c r="F9" s="25">
        <v>2020</v>
      </c>
    </row>
    <row r="10" spans="1:6" x14ac:dyDescent="0.25">
      <c r="C10" s="24" t="s">
        <v>13</v>
      </c>
      <c r="F10" s="1"/>
    </row>
    <row r="11" spans="1:6" x14ac:dyDescent="0.25">
      <c r="C11" s="27" t="s">
        <v>38</v>
      </c>
      <c r="D11" s="10">
        <v>109393082</v>
      </c>
      <c r="E11" s="28"/>
      <c r="F11" s="10">
        <v>75973327</v>
      </c>
    </row>
    <row r="12" spans="1:6" x14ac:dyDescent="0.25">
      <c r="C12" s="27" t="s">
        <v>14</v>
      </c>
      <c r="D12" s="11">
        <v>9077869</v>
      </c>
      <c r="E12" s="28"/>
      <c r="F12" s="11">
        <v>3840215</v>
      </c>
    </row>
    <row r="13" spans="1:6" ht="16.5" thickBot="1" x14ac:dyDescent="0.3">
      <c r="C13" s="27" t="s">
        <v>15</v>
      </c>
      <c r="D13" s="13">
        <v>355670.5</v>
      </c>
      <c r="E13" s="29"/>
      <c r="F13" s="13">
        <v>410741</v>
      </c>
    </row>
    <row r="14" spans="1:6" x14ac:dyDescent="0.25">
      <c r="C14" s="24" t="s">
        <v>16</v>
      </c>
      <c r="D14" s="3">
        <f>SUM(D10:D13)</f>
        <v>118826621.5</v>
      </c>
      <c r="E14" s="30"/>
      <c r="F14" s="3">
        <f>SUM(F11:F13)</f>
        <v>80224283</v>
      </c>
    </row>
    <row r="15" spans="1:6" x14ac:dyDescent="0.25">
      <c r="C15" s="27"/>
      <c r="D15" s="8"/>
      <c r="F15" s="8"/>
    </row>
    <row r="16" spans="1:6" x14ac:dyDescent="0.25">
      <c r="C16" s="24" t="s">
        <v>17</v>
      </c>
      <c r="D16" s="8"/>
      <c r="F16" s="8"/>
    </row>
    <row r="17" spans="3:7" x14ac:dyDescent="0.25">
      <c r="C17" s="27" t="s">
        <v>39</v>
      </c>
      <c r="D17" s="10">
        <v>60295841</v>
      </c>
      <c r="E17" s="28"/>
      <c r="F17" s="10">
        <v>70126809.430000007</v>
      </c>
    </row>
    <row r="18" spans="3:7" ht="16.5" thickBot="1" x14ac:dyDescent="0.3">
      <c r="C18" s="27" t="s">
        <v>18</v>
      </c>
      <c r="D18" s="11">
        <v>682800</v>
      </c>
      <c r="E18" s="28"/>
      <c r="F18" s="11">
        <v>843006</v>
      </c>
    </row>
    <row r="19" spans="3:7" ht="16.5" thickBot="1" x14ac:dyDescent="0.3">
      <c r="C19" s="24" t="s">
        <v>19</v>
      </c>
      <c r="D19" s="44">
        <f>SUM(D17:D18)</f>
        <v>60978641</v>
      </c>
      <c r="E19" s="45"/>
      <c r="F19" s="44">
        <f>SUM(F17:F18)</f>
        <v>70969815.430000007</v>
      </c>
    </row>
    <row r="20" spans="3:7" ht="19.5" customHeight="1" thickBot="1" x14ac:dyDescent="0.3">
      <c r="C20" s="24" t="s">
        <v>20</v>
      </c>
      <c r="D20" s="31">
        <f>D14+D19</f>
        <v>179805262.5</v>
      </c>
      <c r="E20" s="32"/>
      <c r="F20" s="31">
        <f>F14+F19</f>
        <v>151194098.43000001</v>
      </c>
    </row>
    <row r="21" spans="3:7" ht="16.5" thickTop="1" x14ac:dyDescent="0.25">
      <c r="C21" s="27"/>
      <c r="D21" s="8"/>
      <c r="F21" s="8"/>
    </row>
    <row r="22" spans="3:7" x14ac:dyDescent="0.25">
      <c r="C22" s="24" t="s">
        <v>21</v>
      </c>
      <c r="D22" s="8"/>
      <c r="F22" s="8"/>
    </row>
    <row r="23" spans="3:7" x14ac:dyDescent="0.25">
      <c r="C23" s="24" t="s">
        <v>40</v>
      </c>
      <c r="D23" s="8"/>
      <c r="F23" s="8"/>
    </row>
    <row r="24" spans="3:7" x14ac:dyDescent="0.25">
      <c r="C24" s="27" t="s">
        <v>41</v>
      </c>
      <c r="D24" s="11">
        <v>656766</v>
      </c>
      <c r="F24" s="11"/>
      <c r="G24" s="20"/>
    </row>
    <row r="25" spans="3:7" ht="16.5" thickBot="1" x14ac:dyDescent="0.3">
      <c r="C25" s="27" t="s">
        <v>42</v>
      </c>
      <c r="D25" s="13">
        <v>1253</v>
      </c>
      <c r="F25" s="13">
        <v>28265</v>
      </c>
    </row>
    <row r="26" spans="3:7" x14ac:dyDescent="0.25">
      <c r="C26" s="24" t="s">
        <v>22</v>
      </c>
      <c r="D26" s="3">
        <f>SUM(D24:D25)</f>
        <v>658019</v>
      </c>
      <c r="E26" s="30"/>
      <c r="F26" s="3">
        <f>SUM(F24:F25)</f>
        <v>28265</v>
      </c>
    </row>
    <row r="27" spans="3:7" x14ac:dyDescent="0.25">
      <c r="C27" s="24" t="s">
        <v>23</v>
      </c>
      <c r="D27" s="3">
        <f>SUM(D26)</f>
        <v>658019</v>
      </c>
      <c r="E27" s="30"/>
      <c r="F27" s="3">
        <f>SUM(F26:F26)</f>
        <v>28265</v>
      </c>
    </row>
    <row r="28" spans="3:7" x14ac:dyDescent="0.25">
      <c r="C28" s="27"/>
      <c r="D28" s="8"/>
      <c r="F28" s="8"/>
    </row>
    <row r="29" spans="3:7" x14ac:dyDescent="0.25">
      <c r="C29" s="24" t="s">
        <v>24</v>
      </c>
      <c r="D29" s="8"/>
      <c r="F29" s="8"/>
    </row>
    <row r="30" spans="3:7" x14ac:dyDescent="0.25">
      <c r="C30" s="27" t="s">
        <v>43</v>
      </c>
      <c r="D30" s="11">
        <v>8745735</v>
      </c>
      <c r="F30" s="11">
        <v>8745735</v>
      </c>
    </row>
    <row r="31" spans="3:7" x14ac:dyDescent="0.25">
      <c r="C31" s="27" t="s">
        <v>44</v>
      </c>
      <c r="D31" s="11">
        <v>35775580</v>
      </c>
      <c r="F31" s="11">
        <v>47419631</v>
      </c>
    </row>
    <row r="32" spans="3:7" ht="16.5" thickBot="1" x14ac:dyDescent="0.3">
      <c r="C32" s="27" t="s">
        <v>45</v>
      </c>
      <c r="D32" s="13">
        <v>134625929</v>
      </c>
      <c r="E32" s="33"/>
      <c r="F32" s="13">
        <v>95000467</v>
      </c>
    </row>
    <row r="33" spans="1:9" ht="16.5" thickBot="1" x14ac:dyDescent="0.3">
      <c r="C33" s="24" t="s">
        <v>25</v>
      </c>
      <c r="D33" s="34">
        <f>SUM(D30:D32)</f>
        <v>179147244</v>
      </c>
      <c r="E33" s="33"/>
      <c r="F33" s="34">
        <f>SUM(F30:F32)</f>
        <v>151165833</v>
      </c>
    </row>
    <row r="34" spans="1:9" ht="16.5" thickBot="1" x14ac:dyDescent="0.3">
      <c r="C34" s="24" t="s">
        <v>26</v>
      </c>
      <c r="D34" s="35">
        <f>D27+D33</f>
        <v>179805263</v>
      </c>
      <c r="E34" s="30"/>
      <c r="F34" s="35">
        <f>F26+F33</f>
        <v>151194098</v>
      </c>
    </row>
    <row r="35" spans="1:9" ht="16.5" thickTop="1" x14ac:dyDescent="0.25"/>
    <row r="36" spans="1:9" ht="18.75" x14ac:dyDescent="0.3">
      <c r="A36" s="82"/>
      <c r="B36" s="82"/>
      <c r="C36" s="82"/>
      <c r="D36" s="36"/>
      <c r="E36" s="37"/>
      <c r="F36" s="38"/>
    </row>
    <row r="37" spans="1:9" ht="18.75" x14ac:dyDescent="0.3">
      <c r="C37" s="38" t="s">
        <v>36</v>
      </c>
      <c r="D37" s="38" t="s">
        <v>31</v>
      </c>
      <c r="E37" s="38"/>
      <c r="F37" s="38"/>
    </row>
    <row r="38" spans="1:9" ht="18.75" x14ac:dyDescent="0.3">
      <c r="C38" s="43" t="s">
        <v>37</v>
      </c>
      <c r="D38" s="43" t="s">
        <v>33</v>
      </c>
      <c r="E38" s="38"/>
      <c r="F38" s="38"/>
    </row>
    <row r="39" spans="1:9" ht="18.75" x14ac:dyDescent="0.3">
      <c r="C39" s="22"/>
      <c r="D39" s="22"/>
      <c r="E39" s="22"/>
      <c r="F39"/>
    </row>
    <row r="40" spans="1:9" ht="18.75" x14ac:dyDescent="0.3">
      <c r="C40" s="49"/>
      <c r="D40" s="22"/>
      <c r="E40" s="22"/>
      <c r="F40"/>
    </row>
    <row r="41" spans="1:9" ht="18.75" x14ac:dyDescent="0.3">
      <c r="C41" s="38" t="s">
        <v>28</v>
      </c>
      <c r="D41" s="48"/>
      <c r="E41" s="38" t="s">
        <v>29</v>
      </c>
      <c r="F41" s="48"/>
      <c r="I41" t="s">
        <v>32</v>
      </c>
    </row>
    <row r="42" spans="1:9" ht="18.75" x14ac:dyDescent="0.3">
      <c r="C42" s="43" t="s">
        <v>4</v>
      </c>
      <c r="D42"/>
      <c r="E42" s="43" t="s">
        <v>30</v>
      </c>
      <c r="F42"/>
    </row>
    <row r="43" spans="1:9" ht="15" x14ac:dyDescent="0.25">
      <c r="D43"/>
      <c r="E43"/>
      <c r="F43"/>
    </row>
  </sheetData>
  <mergeCells count="6">
    <mergeCell ref="A36:C36"/>
    <mergeCell ref="C6:F6"/>
    <mergeCell ref="B2:F2"/>
    <mergeCell ref="B3:F3"/>
    <mergeCell ref="B4:F4"/>
    <mergeCell ref="A5:F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6703-6E6E-4A8D-A690-604B8647A19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114D8-8079-44A9-8FEF-38E86E42FCD4}">
  <dimension ref="A1:H42"/>
  <sheetViews>
    <sheetView tabSelected="1" topLeftCell="A28" workbookViewId="0">
      <selection sqref="A1:G40"/>
    </sheetView>
  </sheetViews>
  <sheetFormatPr baseColWidth="10" defaultRowHeight="21" customHeight="1" x14ac:dyDescent="0.25"/>
  <cols>
    <col min="1" max="1" width="4.42578125" customWidth="1"/>
    <col min="2" max="2" width="4.85546875" customWidth="1"/>
    <col min="3" max="3" width="33.42578125" customWidth="1"/>
    <col min="4" max="4" width="18.42578125" customWidth="1"/>
    <col min="5" max="5" width="19.85546875" customWidth="1"/>
    <col min="6" max="6" width="10.42578125" customWidth="1"/>
    <col min="7" max="7" width="19.85546875" style="48" customWidth="1"/>
  </cols>
  <sheetData>
    <row r="1" spans="1:7" ht="21" customHeight="1" x14ac:dyDescent="0.25">
      <c r="B1" s="9"/>
      <c r="C1" s="9"/>
      <c r="D1" s="10"/>
      <c r="E1" s="10"/>
    </row>
    <row r="2" spans="1:7" ht="21" customHeight="1" x14ac:dyDescent="0.25">
      <c r="B2" s="9"/>
      <c r="C2" s="9"/>
      <c r="D2" s="10"/>
      <c r="E2" s="10"/>
    </row>
    <row r="3" spans="1:7" ht="21" customHeight="1" x14ac:dyDescent="0.25">
      <c r="B3" s="9"/>
      <c r="C3" s="9"/>
      <c r="D3" s="10"/>
      <c r="E3" s="10"/>
    </row>
    <row r="4" spans="1:7" ht="21" customHeight="1" x14ac:dyDescent="0.25">
      <c r="B4" s="9"/>
      <c r="C4" s="9"/>
      <c r="D4" s="10"/>
      <c r="E4" s="10"/>
    </row>
    <row r="5" spans="1:7" ht="21" customHeight="1" x14ac:dyDescent="0.25">
      <c r="B5" s="87" t="s">
        <v>59</v>
      </c>
      <c r="C5" s="87"/>
      <c r="D5" s="87"/>
      <c r="E5" s="87"/>
      <c r="F5" s="87"/>
      <c r="G5" s="87"/>
    </row>
    <row r="6" spans="1:7" ht="21" customHeight="1" x14ac:dyDescent="0.25">
      <c r="B6" s="87" t="s">
        <v>78</v>
      </c>
      <c r="C6" s="87"/>
      <c r="D6" s="87"/>
      <c r="E6" s="87"/>
      <c r="F6" s="87"/>
      <c r="G6" s="87"/>
    </row>
    <row r="7" spans="1:7" ht="21" customHeight="1" x14ac:dyDescent="0.25">
      <c r="B7" s="87" t="s">
        <v>79</v>
      </c>
      <c r="C7" s="87"/>
      <c r="D7" s="87"/>
      <c r="E7" s="87"/>
      <c r="F7" s="87"/>
      <c r="G7" s="87"/>
    </row>
    <row r="8" spans="1:7" ht="21" customHeight="1" x14ac:dyDescent="0.25">
      <c r="B8" s="87" t="s">
        <v>80</v>
      </c>
      <c r="C8" s="87"/>
      <c r="D8" s="87"/>
      <c r="E8" s="87"/>
      <c r="F8" s="87"/>
      <c r="G8" s="87"/>
    </row>
    <row r="9" spans="1:7" ht="9.75" customHeight="1" x14ac:dyDescent="0.25"/>
    <row r="10" spans="1:7" ht="27.75" customHeight="1" x14ac:dyDescent="0.25">
      <c r="B10" s="88" t="s">
        <v>53</v>
      </c>
      <c r="C10" s="88"/>
      <c r="D10" s="51" t="s">
        <v>54</v>
      </c>
      <c r="E10" s="51" t="s">
        <v>55</v>
      </c>
      <c r="F10" s="51" t="s">
        <v>56</v>
      </c>
      <c r="G10" s="51" t="s">
        <v>57</v>
      </c>
    </row>
    <row r="11" spans="1:7" ht="21" customHeight="1" x14ac:dyDescent="0.25">
      <c r="A11" s="61"/>
      <c r="B11" s="62">
        <v>1</v>
      </c>
      <c r="C11" s="63" t="s">
        <v>86</v>
      </c>
      <c r="D11" s="68">
        <v>545160542.38</v>
      </c>
      <c r="E11" s="68">
        <f t="shared" ref="E11:F11" si="0">SUM(E12:E20)</f>
        <v>182409976.33000001</v>
      </c>
      <c r="F11" s="68">
        <f t="shared" si="0"/>
        <v>2</v>
      </c>
      <c r="G11" s="68">
        <f>D11-E11</f>
        <v>362750566.04999995</v>
      </c>
    </row>
    <row r="12" spans="1:7" ht="21" customHeight="1" x14ac:dyDescent="0.25">
      <c r="A12" s="61"/>
      <c r="B12" s="64">
        <v>1.1000000000000001</v>
      </c>
      <c r="C12" s="65" t="s">
        <v>60</v>
      </c>
      <c r="D12" s="69"/>
      <c r="E12" s="69"/>
      <c r="F12" s="69"/>
      <c r="G12" s="68">
        <f t="shared" ref="G12:G14" si="1">SUM(D12-E12)</f>
        <v>0</v>
      </c>
    </row>
    <row r="13" spans="1:7" ht="21" customHeight="1" x14ac:dyDescent="0.25">
      <c r="A13" s="61"/>
      <c r="B13" s="64">
        <v>1.2</v>
      </c>
      <c r="C13" s="65" t="s">
        <v>61</v>
      </c>
      <c r="D13" s="69"/>
      <c r="E13" s="69"/>
      <c r="F13" s="69"/>
      <c r="G13" s="68">
        <f t="shared" si="1"/>
        <v>0</v>
      </c>
    </row>
    <row r="14" spans="1:7" ht="21" customHeight="1" x14ac:dyDescent="0.25">
      <c r="A14" s="61"/>
      <c r="B14" s="64">
        <v>1.3</v>
      </c>
      <c r="C14" s="65" t="s">
        <v>62</v>
      </c>
      <c r="D14" s="69"/>
      <c r="E14" s="69"/>
      <c r="F14" s="69"/>
      <c r="G14" s="68">
        <f t="shared" si="1"/>
        <v>0</v>
      </c>
    </row>
    <row r="15" spans="1:7" ht="21" customHeight="1" x14ac:dyDescent="0.25">
      <c r="A15" s="61"/>
      <c r="B15" s="64">
        <v>1.4</v>
      </c>
      <c r="C15" s="65" t="s">
        <v>63</v>
      </c>
      <c r="D15" s="69">
        <v>182396643</v>
      </c>
      <c r="E15" s="69">
        <v>182396643</v>
      </c>
      <c r="F15" s="69">
        <f>SUM(E15/D15)</f>
        <v>1</v>
      </c>
      <c r="G15" s="68">
        <f>SUM(D15-E15)</f>
        <v>0</v>
      </c>
    </row>
    <row r="16" spans="1:7" ht="21" customHeight="1" x14ac:dyDescent="0.25">
      <c r="A16" s="61"/>
      <c r="B16" s="64">
        <v>1.5</v>
      </c>
      <c r="C16" s="65" t="s">
        <v>64</v>
      </c>
      <c r="D16" s="69"/>
      <c r="E16" s="69"/>
      <c r="F16" s="69"/>
      <c r="G16" s="68">
        <f t="shared" ref="G16:G18" si="2">SUM(D16-E16)</f>
        <v>0</v>
      </c>
    </row>
    <row r="17" spans="1:7" ht="21" customHeight="1" x14ac:dyDescent="0.25">
      <c r="A17" s="61"/>
      <c r="B17" s="64">
        <v>1.6</v>
      </c>
      <c r="C17" s="65" t="s">
        <v>65</v>
      </c>
      <c r="D17" s="69">
        <v>13333.33</v>
      </c>
      <c r="E17" s="69">
        <v>13333.33</v>
      </c>
      <c r="F17" s="69">
        <f t="shared" ref="F17" si="3">SUM(E17/D17)</f>
        <v>1</v>
      </c>
      <c r="G17" s="68">
        <f t="shared" si="2"/>
        <v>0</v>
      </c>
    </row>
    <row r="18" spans="1:7" ht="21" customHeight="1" x14ac:dyDescent="0.25">
      <c r="A18" s="61"/>
      <c r="B18" s="64">
        <v>1.7</v>
      </c>
      <c r="C18" s="65" t="s">
        <v>66</v>
      </c>
      <c r="D18" s="69"/>
      <c r="E18" s="69"/>
      <c r="F18" s="69"/>
      <c r="G18" s="68">
        <f t="shared" si="2"/>
        <v>0</v>
      </c>
    </row>
    <row r="19" spans="1:7" ht="21" customHeight="1" x14ac:dyDescent="0.25">
      <c r="A19" s="61"/>
      <c r="B19" s="64">
        <v>1.8</v>
      </c>
      <c r="C19" s="65" t="s">
        <v>67</v>
      </c>
      <c r="D19" s="69"/>
      <c r="E19" s="69"/>
      <c r="F19" s="69"/>
      <c r="G19" s="68"/>
    </row>
    <row r="20" spans="1:7" ht="21" customHeight="1" x14ac:dyDescent="0.25">
      <c r="A20" s="61"/>
      <c r="B20" s="64">
        <v>1.9</v>
      </c>
      <c r="C20" s="65" t="s">
        <v>68</v>
      </c>
      <c r="D20" s="69"/>
      <c r="E20" s="69"/>
      <c r="F20" s="69"/>
      <c r="G20" s="68"/>
    </row>
    <row r="21" spans="1:7" ht="21" customHeight="1" x14ac:dyDescent="0.25">
      <c r="A21" s="61"/>
      <c r="B21" s="64"/>
      <c r="C21" s="65"/>
      <c r="D21" s="69"/>
      <c r="E21" s="69"/>
      <c r="F21" s="69"/>
      <c r="G21" s="68"/>
    </row>
    <row r="22" spans="1:7" ht="21" customHeight="1" x14ac:dyDescent="0.25">
      <c r="A22" s="61"/>
      <c r="B22" s="62">
        <v>2</v>
      </c>
      <c r="C22" s="75" t="s">
        <v>69</v>
      </c>
      <c r="D22" s="74">
        <f>SUM(D23:D31)</f>
        <v>545160542.38</v>
      </c>
      <c r="E22" s="74">
        <f t="shared" ref="E22" si="4">SUM(E23:E31)</f>
        <v>145271707</v>
      </c>
      <c r="F22" s="70">
        <f>E22/D22</f>
        <v>0.26647509441125228</v>
      </c>
      <c r="G22" s="74">
        <f>D22-E22</f>
        <v>399888835.38</v>
      </c>
    </row>
    <row r="23" spans="1:7" ht="21" customHeight="1" x14ac:dyDescent="0.25">
      <c r="A23" s="61"/>
      <c r="B23" s="64">
        <v>2.1</v>
      </c>
      <c r="C23" s="66" t="s">
        <v>70</v>
      </c>
      <c r="D23" s="76">
        <v>114853280</v>
      </c>
      <c r="E23" s="76">
        <v>51694824.990000002</v>
      </c>
      <c r="F23" s="70">
        <f t="shared" ref="F23:F26" si="5">E23/D23</f>
        <v>0.45009445955744581</v>
      </c>
      <c r="G23" s="74">
        <f t="shared" ref="G23:G31" si="6">D23-E23</f>
        <v>63158455.009999998</v>
      </c>
    </row>
    <row r="24" spans="1:7" ht="21" customHeight="1" x14ac:dyDescent="0.25">
      <c r="A24" s="61"/>
      <c r="B24" s="64">
        <v>2.2000000000000002</v>
      </c>
      <c r="C24" s="66" t="s">
        <v>71</v>
      </c>
      <c r="D24" s="76">
        <v>83357936.120000005</v>
      </c>
      <c r="E24" s="76">
        <v>13555955</v>
      </c>
      <c r="F24" s="70">
        <f t="shared" si="5"/>
        <v>0.16262344811998686</v>
      </c>
      <c r="G24" s="74">
        <f t="shared" si="6"/>
        <v>69801981.120000005</v>
      </c>
    </row>
    <row r="25" spans="1:7" ht="21" customHeight="1" x14ac:dyDescent="0.25">
      <c r="A25" s="61"/>
      <c r="B25" s="64">
        <v>2.2999999999999998</v>
      </c>
      <c r="C25" s="66" t="s">
        <v>72</v>
      </c>
      <c r="D25" s="76">
        <v>35691409.299999997</v>
      </c>
      <c r="E25" s="76">
        <v>3131279</v>
      </c>
      <c r="F25" s="70">
        <f t="shared" si="5"/>
        <v>8.7732007825199562E-2</v>
      </c>
      <c r="G25" s="74">
        <f t="shared" si="6"/>
        <v>32560130.299999997</v>
      </c>
    </row>
    <row r="26" spans="1:7" ht="21" customHeight="1" x14ac:dyDescent="0.25">
      <c r="A26" s="61"/>
      <c r="B26" s="64">
        <v>2.4</v>
      </c>
      <c r="C26" s="66" t="s">
        <v>73</v>
      </c>
      <c r="D26" s="76">
        <v>142920800</v>
      </c>
      <c r="E26" s="76">
        <v>72017040.010000005</v>
      </c>
      <c r="F26" s="70">
        <f t="shared" si="5"/>
        <v>0.50389474457181882</v>
      </c>
      <c r="G26" s="74">
        <f t="shared" si="6"/>
        <v>70903759.989999995</v>
      </c>
    </row>
    <row r="27" spans="1:7" ht="21" customHeight="1" x14ac:dyDescent="0.25">
      <c r="A27" s="61"/>
      <c r="B27" s="64">
        <v>2.5</v>
      </c>
      <c r="C27" s="66" t="s">
        <v>74</v>
      </c>
      <c r="D27" s="76"/>
      <c r="E27" s="76">
        <v>0</v>
      </c>
      <c r="F27" s="70"/>
      <c r="G27" s="74">
        <f t="shared" si="6"/>
        <v>0</v>
      </c>
    </row>
    <row r="28" spans="1:7" ht="35.25" customHeight="1" x14ac:dyDescent="0.25">
      <c r="A28" s="61"/>
      <c r="B28" s="64">
        <v>2.6</v>
      </c>
      <c r="C28" s="66" t="s">
        <v>75</v>
      </c>
      <c r="D28" s="76">
        <v>118336116.95999999</v>
      </c>
      <c r="E28" s="76">
        <f>2202254+2653664</f>
        <v>4855918</v>
      </c>
      <c r="F28" s="70">
        <f t="shared" ref="F28:F29" si="7">SUM(E28/D28)</f>
        <v>4.1034961470312555E-2</v>
      </c>
      <c r="G28" s="74">
        <f t="shared" si="6"/>
        <v>113480198.95999999</v>
      </c>
    </row>
    <row r="29" spans="1:7" ht="21" customHeight="1" x14ac:dyDescent="0.25">
      <c r="A29" s="61"/>
      <c r="B29" s="64">
        <v>2.7</v>
      </c>
      <c r="C29" s="66" t="s">
        <v>76</v>
      </c>
      <c r="D29" s="70">
        <v>50001000</v>
      </c>
      <c r="E29" s="76">
        <v>0</v>
      </c>
      <c r="F29" s="70">
        <f t="shared" si="7"/>
        <v>0</v>
      </c>
      <c r="G29" s="74">
        <f t="shared" si="6"/>
        <v>50001000</v>
      </c>
    </row>
    <row r="30" spans="1:7" ht="30.75" customHeight="1" x14ac:dyDescent="0.25">
      <c r="A30" s="61"/>
      <c r="B30" s="64">
        <v>2.8</v>
      </c>
      <c r="C30" s="66" t="s">
        <v>58</v>
      </c>
      <c r="D30" s="70">
        <v>0</v>
      </c>
      <c r="E30" s="70">
        <v>0</v>
      </c>
      <c r="F30" s="70"/>
      <c r="G30" s="74">
        <f t="shared" si="6"/>
        <v>0</v>
      </c>
    </row>
    <row r="31" spans="1:7" ht="21" customHeight="1" x14ac:dyDescent="0.25">
      <c r="A31" s="61"/>
      <c r="B31" s="64">
        <v>2.9</v>
      </c>
      <c r="C31" s="66" t="s">
        <v>77</v>
      </c>
      <c r="D31" s="70">
        <v>0</v>
      </c>
      <c r="E31" s="70">
        <v>16690</v>
      </c>
      <c r="F31" s="70"/>
      <c r="G31" s="74">
        <f t="shared" si="6"/>
        <v>-16690</v>
      </c>
    </row>
    <row r="32" spans="1:7" ht="21" customHeight="1" thickBot="1" x14ac:dyDescent="0.3">
      <c r="A32" s="61"/>
      <c r="B32" s="67"/>
      <c r="C32" s="75" t="s">
        <v>87</v>
      </c>
      <c r="D32" s="77">
        <f>SUM(D11-D22)</f>
        <v>0</v>
      </c>
      <c r="E32" s="77">
        <f>SUM(E11-E22)</f>
        <v>37138269.330000013</v>
      </c>
      <c r="F32" s="73"/>
      <c r="G32" s="77">
        <f>D32+E32</f>
        <v>37138269.330000013</v>
      </c>
    </row>
    <row r="33" spans="3:8" ht="21" customHeight="1" thickTop="1" x14ac:dyDescent="0.25">
      <c r="D33" s="61"/>
      <c r="E33" s="61"/>
      <c r="F33" s="61"/>
      <c r="G33" s="71"/>
    </row>
    <row r="35" spans="3:8" s="52" customFormat="1" ht="21" customHeight="1" x14ac:dyDescent="0.3">
      <c r="C35" s="53" t="s">
        <v>81</v>
      </c>
      <c r="D35" s="54"/>
      <c r="E35" s="55" t="s">
        <v>82</v>
      </c>
      <c r="F35" s="55"/>
      <c r="G35" s="55"/>
    </row>
    <row r="36" spans="3:8" s="52" customFormat="1" ht="21" customHeight="1" x14ac:dyDescent="0.3">
      <c r="C36" s="56" t="s">
        <v>37</v>
      </c>
      <c r="D36" s="54"/>
      <c r="E36" s="57" t="s">
        <v>83</v>
      </c>
      <c r="F36" s="57"/>
      <c r="G36" s="55"/>
    </row>
    <row r="37" spans="3:8" s="52" customFormat="1" ht="21" customHeight="1" x14ac:dyDescent="0.3">
      <c r="C37" s="58"/>
      <c r="D37" s="54"/>
      <c r="F37" s="57"/>
      <c r="G37" s="55"/>
      <c r="H37" s="59"/>
    </row>
    <row r="38" spans="3:8" s="52" customFormat="1" ht="21" customHeight="1" x14ac:dyDescent="0.3">
      <c r="C38" s="58"/>
      <c r="D38" s="54"/>
      <c r="F38" s="57"/>
      <c r="G38" s="55"/>
      <c r="H38" s="59"/>
    </row>
    <row r="39" spans="3:8" s="52" customFormat="1" ht="21" customHeight="1" x14ac:dyDescent="0.3">
      <c r="C39" s="60" t="s">
        <v>28</v>
      </c>
      <c r="D39" s="54"/>
      <c r="E39" s="85" t="s">
        <v>84</v>
      </c>
      <c r="F39" s="85"/>
      <c r="G39" s="85"/>
      <c r="H39" s="53"/>
    </row>
    <row r="40" spans="3:8" s="52" customFormat="1" ht="21" customHeight="1" x14ac:dyDescent="0.3">
      <c r="C40" s="56" t="s">
        <v>4</v>
      </c>
      <c r="D40" s="54"/>
      <c r="E40" s="86" t="s">
        <v>85</v>
      </c>
      <c r="F40" s="86"/>
      <c r="G40" s="86"/>
    </row>
    <row r="41" spans="3:8" s="52" customFormat="1" ht="21" customHeight="1" x14ac:dyDescent="0.25">
      <c r="G41" s="72"/>
    </row>
    <row r="42" spans="3:8" s="52" customFormat="1" ht="21" customHeight="1" x14ac:dyDescent="0.25">
      <c r="D42" s="54"/>
      <c r="G42" s="72"/>
    </row>
  </sheetData>
  <mergeCells count="7">
    <mergeCell ref="E39:G39"/>
    <mergeCell ref="E40:G40"/>
    <mergeCell ref="B5:G5"/>
    <mergeCell ref="B6:G6"/>
    <mergeCell ref="B7:G7"/>
    <mergeCell ref="B8:G8"/>
    <mergeCell ref="B10:C10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ESTADO RENDIMIENTO</vt:lpstr>
      <vt:lpstr>ESTADO SITUACION</vt:lpstr>
      <vt:lpstr>Hoja2</vt:lpstr>
      <vt:lpstr>ESTADO COMPAPRATIVO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 Pujols</cp:lastModifiedBy>
  <cp:lastPrinted>2025-07-14T18:30:20Z</cp:lastPrinted>
  <dcterms:created xsi:type="dcterms:W3CDTF">2018-07-13T15:52:30Z</dcterms:created>
  <dcterms:modified xsi:type="dcterms:W3CDTF">2025-07-14T18:30:29Z</dcterms:modified>
</cp:coreProperties>
</file>