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5\01- ENERO\"/>
    </mc:Choice>
  </mc:AlternateContent>
  <xr:revisionPtr revIDLastSave="0" documentId="13_ncr:1_{DF71F45A-1B79-4D54-928E-029504F28E6C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ENERO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1" i="2" l="1"/>
  <c r="E94" i="2"/>
  <c r="I24" i="2"/>
  <c r="J24" i="2"/>
  <c r="J25" i="2" s="1"/>
  <c r="J111" i="2"/>
  <c r="K111" i="2" s="1"/>
  <c r="G16" i="2"/>
  <c r="G21" i="2"/>
  <c r="G25" i="2"/>
  <c r="G30" i="2"/>
  <c r="G35" i="2"/>
  <c r="G39" i="2"/>
  <c r="G43" i="2"/>
  <c r="G52" i="2"/>
  <c r="G56" i="2"/>
  <c r="G67" i="2"/>
  <c r="G94" i="2"/>
  <c r="G100" i="2"/>
  <c r="G107" i="2"/>
  <c r="G113" i="2"/>
  <c r="G117" i="2"/>
  <c r="G121" i="2"/>
  <c r="G125" i="2"/>
  <c r="G129" i="2"/>
  <c r="G135" i="2"/>
  <c r="G143" i="2"/>
  <c r="G149" i="2"/>
  <c r="H117" i="2"/>
  <c r="H121" i="2"/>
  <c r="J116" i="2"/>
  <c r="K116" i="2" s="1"/>
  <c r="K117" i="2" s="1"/>
  <c r="I121" i="2"/>
  <c r="F121" i="2"/>
  <c r="E121" i="2"/>
  <c r="J120" i="2"/>
  <c r="J121" i="2" s="1"/>
  <c r="I117" i="2"/>
  <c r="F117" i="2"/>
  <c r="E117" i="2"/>
  <c r="E67" i="2"/>
  <c r="J106" i="2"/>
  <c r="K106" i="2" s="1"/>
  <c r="H12" i="2"/>
  <c r="H16" i="2" s="1"/>
  <c r="F12" i="2"/>
  <c r="J93" i="2"/>
  <c r="K93" i="2" s="1"/>
  <c r="H94" i="2"/>
  <c r="F94" i="2"/>
  <c r="I80" i="2"/>
  <c r="I94" i="2" s="1"/>
  <c r="I149" i="2"/>
  <c r="H149" i="2"/>
  <c r="F149" i="2"/>
  <c r="E149" i="2"/>
  <c r="J148" i="2"/>
  <c r="K148" i="2" s="1"/>
  <c r="J147" i="2"/>
  <c r="K147" i="2" s="1"/>
  <c r="J146" i="2"/>
  <c r="I143" i="2"/>
  <c r="H143" i="2"/>
  <c r="F143" i="2"/>
  <c r="E143" i="2"/>
  <c r="J142" i="2"/>
  <c r="K142" i="2" s="1"/>
  <c r="J141" i="2"/>
  <c r="K141" i="2" s="1"/>
  <c r="J140" i="2"/>
  <c r="K140" i="2" s="1"/>
  <c r="J139" i="2"/>
  <c r="K139" i="2" s="1"/>
  <c r="J138" i="2"/>
  <c r="K138" i="2" s="1"/>
  <c r="I135" i="2"/>
  <c r="H135" i="2"/>
  <c r="F135" i="2"/>
  <c r="E135" i="2"/>
  <c r="J134" i="2"/>
  <c r="J133" i="2"/>
  <c r="K133" i="2" s="1"/>
  <c r="J132" i="2"/>
  <c r="K132" i="2" s="1"/>
  <c r="I129" i="2"/>
  <c r="H129" i="2"/>
  <c r="F129" i="2"/>
  <c r="E129" i="2"/>
  <c r="J128" i="2"/>
  <c r="K128" i="2" s="1"/>
  <c r="K129" i="2" s="1"/>
  <c r="I125" i="2"/>
  <c r="H125" i="2"/>
  <c r="F125" i="2"/>
  <c r="E125" i="2"/>
  <c r="J124" i="2"/>
  <c r="K124" i="2" s="1"/>
  <c r="K125" i="2" s="1"/>
  <c r="I113" i="2"/>
  <c r="H113" i="2"/>
  <c r="F113" i="2"/>
  <c r="E113" i="2"/>
  <c r="K112" i="2"/>
  <c r="J110" i="2"/>
  <c r="K110" i="2" s="1"/>
  <c r="I107" i="2"/>
  <c r="H107" i="2"/>
  <c r="F107" i="2"/>
  <c r="E107" i="2"/>
  <c r="J105" i="2"/>
  <c r="K105" i="2" s="1"/>
  <c r="J104" i="2"/>
  <c r="K104" i="2" s="1"/>
  <c r="J103" i="2"/>
  <c r="I100" i="2"/>
  <c r="H100" i="2"/>
  <c r="F100" i="2"/>
  <c r="E100" i="2"/>
  <c r="J99" i="2"/>
  <c r="K99" i="2" s="1"/>
  <c r="J98" i="2"/>
  <c r="J97" i="2"/>
  <c r="K97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79" i="2"/>
  <c r="K79" i="2" s="1"/>
  <c r="J78" i="2"/>
  <c r="I75" i="2"/>
  <c r="H75" i="2"/>
  <c r="G75" i="2"/>
  <c r="F75" i="2"/>
  <c r="E75" i="2"/>
  <c r="J74" i="2"/>
  <c r="K74" i="2" s="1"/>
  <c r="J73" i="2"/>
  <c r="K73" i="2" s="1"/>
  <c r="J72" i="2"/>
  <c r="K72" i="2" s="1"/>
  <c r="J71" i="2"/>
  <c r="J70" i="2"/>
  <c r="K70" i="2" s="1"/>
  <c r="I67" i="2"/>
  <c r="H67" i="2"/>
  <c r="F67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F56" i="2"/>
  <c r="E56" i="2"/>
  <c r="J55" i="2"/>
  <c r="K55" i="2" s="1"/>
  <c r="K56" i="2" s="1"/>
  <c r="I52" i="2"/>
  <c r="H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F43" i="2"/>
  <c r="E43" i="2"/>
  <c r="J42" i="2"/>
  <c r="J43" i="2" s="1"/>
  <c r="I39" i="2"/>
  <c r="H39" i="2"/>
  <c r="F39" i="2"/>
  <c r="E39" i="2"/>
  <c r="J38" i="2"/>
  <c r="K38" i="2" s="1"/>
  <c r="K39" i="2" s="1"/>
  <c r="I35" i="2"/>
  <c r="H35" i="2"/>
  <c r="F35" i="2"/>
  <c r="E35" i="2"/>
  <c r="J34" i="2"/>
  <c r="K34" i="2" s="1"/>
  <c r="J33" i="2"/>
  <c r="K33" i="2" s="1"/>
  <c r="I30" i="2"/>
  <c r="H30" i="2"/>
  <c r="F30" i="2"/>
  <c r="E30" i="2"/>
  <c r="J29" i="2"/>
  <c r="K29" i="2" s="1"/>
  <c r="J28" i="2"/>
  <c r="I25" i="2"/>
  <c r="H25" i="2"/>
  <c r="F25" i="2"/>
  <c r="E25" i="2"/>
  <c r="I21" i="2"/>
  <c r="H21" i="2"/>
  <c r="F21" i="2"/>
  <c r="E21" i="2"/>
  <c r="K20" i="2"/>
  <c r="J19" i="2"/>
  <c r="J21" i="2" s="1"/>
  <c r="I16" i="2"/>
  <c r="E16" i="2"/>
  <c r="J15" i="2"/>
  <c r="K15" i="2" s="1"/>
  <c r="J14" i="2"/>
  <c r="K14" i="2" s="1"/>
  <c r="J13" i="2"/>
  <c r="K13" i="2" s="1"/>
  <c r="J11" i="2"/>
  <c r="K11" i="2" s="1"/>
  <c r="J10" i="2"/>
  <c r="E151" i="2" l="1"/>
  <c r="G151" i="2"/>
  <c r="H151" i="2"/>
  <c r="I151" i="2"/>
  <c r="K120" i="2"/>
  <c r="K121" i="2" s="1"/>
  <c r="J117" i="2"/>
  <c r="J67" i="2"/>
  <c r="J12" i="2"/>
  <c r="K12" i="2" s="1"/>
  <c r="F16" i="2"/>
  <c r="F151" i="2" s="1"/>
  <c r="J56" i="2"/>
  <c r="J100" i="2"/>
  <c r="J125" i="2"/>
  <c r="J80" i="2"/>
  <c r="K80" i="2" s="1"/>
  <c r="J35" i="2"/>
  <c r="K42" i="2"/>
  <c r="K43" i="2" s="1"/>
  <c r="J143" i="2"/>
  <c r="J30" i="2"/>
  <c r="J75" i="2"/>
  <c r="J149" i="2"/>
  <c r="K143" i="2"/>
  <c r="K113" i="2"/>
  <c r="K19" i="2"/>
  <c r="K21" i="2" s="1"/>
  <c r="K24" i="2"/>
  <c r="K25" i="2" s="1"/>
  <c r="K71" i="2"/>
  <c r="K75" i="2" s="1"/>
  <c r="K98" i="2"/>
  <c r="K100" i="2" s="1"/>
  <c r="J107" i="2"/>
  <c r="K35" i="2"/>
  <c r="K135" i="2"/>
  <c r="J52" i="2"/>
  <c r="J113" i="2"/>
  <c r="J135" i="2"/>
  <c r="J16" i="2"/>
  <c r="K28" i="2"/>
  <c r="K30" i="2" s="1"/>
  <c r="J39" i="2"/>
  <c r="K46" i="2"/>
  <c r="K52" i="2" s="1"/>
  <c r="K59" i="2"/>
  <c r="K67" i="2" s="1"/>
  <c r="J129" i="2"/>
  <c r="K146" i="2"/>
  <c r="K149" i="2" s="1"/>
  <c r="K10" i="2"/>
  <c r="K78" i="2"/>
  <c r="K103" i="2"/>
  <c r="K107" i="2" s="1"/>
  <c r="K16" i="2" l="1"/>
  <c r="K94" i="2"/>
  <c r="J94" i="2"/>
  <c r="J151" i="2" s="1"/>
  <c r="K151" i="2" l="1"/>
</calcChain>
</file>

<file path=xl/sharedStrings.xml><?xml version="1.0" encoding="utf-8"?>
<sst xmlns="http://schemas.openxmlformats.org/spreadsheetml/2006/main" count="368" uniqueCount="179">
  <si>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</si>
  <si>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</si>
  <si>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</si>
  <si>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</si>
  <si>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</si>
  <si>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</si>
  <si>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</si>
  <si>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</si>
  <si>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</si>
  <si>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</si>
  <si>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</si>
  <si>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</si>
  <si>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</si>
  <si>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</si>
  <si>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</si>
  <si>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</si>
  <si>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</si>
  <si>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</si>
  <si>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</si>
  <si>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</si>
  <si>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</si>
  <si>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</si>
  <si>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</si>
  <si>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</si>
  <si>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</si>
  <si>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</si>
  <si>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</si>
  <si>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</si>
  <si>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</si>
  <si>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</si>
  <si>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</si>
  <si>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</si>
  <si>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</si>
  <si>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</si>
  <si>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</si>
  <si>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</si>
  <si>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</si>
  <si>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</si>
  <si>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</si>
  <si>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</si>
  <si>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</si>
  <si>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</si>
  <si>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</si>
  <si>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</si>
  <si>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</si>
  <si>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</si>
  <si>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</si>
  <si>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</si>
  <si>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</si>
  <si>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</si>
  <si>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</si>
  <si>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</si>
  <si>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</si>
  <si>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</si>
  <si>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</si>
  <si>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</si>
  <si>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</si>
  <si>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</si>
  <si>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</si>
  <si>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</si>
  <si>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</si>
  <si>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</si>
  <si>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</si>
  <si>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</si>
  <si>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</si>
  <si>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</si>
  <si>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</si>
  <si>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</si>
  <si>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</si>
  <si>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</si>
  <si>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</si>
  <si>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</si>
  <si>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</si>
  <si>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</si>
  <si>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</si>
  <si>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</si>
  <si>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</si>
  <si>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</si>
  <si>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</si>
  <si>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</si>
  <si>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</si>
  <si>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</si>
  <si>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</si>
  <si>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</si>
  <si>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</si>
  <si>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</si>
  <si>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</si>
  <si>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</si>
  <si>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</si>
  <si>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</si>
  <si>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</si>
  <si>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</si>
  <si>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</si>
  <si>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</si>
  <si>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</si>
  <si>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</si>
  <si>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</si>
  <si>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</si>
  <si>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</si>
  <si>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</si>
  <si>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</si>
  <si>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</si>
  <si>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</si>
  <si>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</si>
  <si>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</si>
  <si>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</si>
  <si>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</si>
  <si>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</si>
  <si>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</si>
  <si>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</si>
  <si>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</si>
  <si>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</si>
  <si>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</si>
  <si>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</si>
  <si>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</si>
  <si>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</si>
  <si>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</si>
  <si>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</si>
  <si>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</si>
  <si>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</si>
  <si>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</si>
  <si>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</si>
  <si>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</si>
  <si>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</si>
  <si>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</si>
  <si>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</si>
  <si>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</si>
  <si>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</si>
  <si>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</si>
  <si>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</si>
  <si>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</si>
  <si>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</si>
  <si>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</si>
  <si>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</si>
  <si>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</si>
  <si>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</si>
  <si>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</si>
  <si>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</si>
  <si>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</si>
  <si>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</si>
  <si>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</si>
  <si>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</si>
  <si>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</si>
  <si>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</si>
  <si>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</si>
  <si>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</si>
  <si>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</si>
  <si>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</si>
  <si>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</si>
  <si>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</si>
  <si>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</si>
  <si>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</si>
  <si>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</si>
  <si>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</si>
  <si>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</si>
  <si>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</si>
  <si>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</si>
  <si>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</si>
  <si>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</si>
  <si>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</si>
  <si>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</si>
  <si>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</si>
  <si>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</si>
  <si>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</si>
  <si>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DAYSI EMPERATRIZ SANTANA ENCARNADO</t>
  </si>
  <si>
    <t>COORDINADOR (A) DESPACHO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</si>
  <si>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</si>
  <si>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</si>
  <si>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</si>
  <si>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</si>
  <si>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</si>
  <si>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</si>
  <si>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</si>
  <si>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</si>
  <si>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</si>
  <si>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</si>
  <si>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</si>
  <si>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</si>
  <si>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Mes de Diciembre-2024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</si>
</sst>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843643</xdr:colOff>
      <xdr:row>0</xdr:row>
      <xdr:rowOff>0</xdr:rowOff>
    </xdr:from>
    <xdr:to>
      <xdr:col>11</xdr:col>
      <xdr:colOff>43175</xdr:colOff>
      <xdr:row>2</xdr:row>
      <xdr:rowOff>231321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1FC261-5C96-4671-A451-A47FA489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5893" y="0"/>
          <a:ext cx="3621853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53"/>
  <sheetViews>
    <sheetView tabSelected="1" zoomScale="70" zoomScaleNormal="70" workbookViewId="0">
      <pane ySplit="1" topLeftCell="A2" activePane="bottomLeft" state="frozen"/>
      <selection pane="bottomLeft" activeCell="A10" sqref="A10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171</v>
      </c>
      <c r="B10" s="11" t="s">
        <v>172</v>
      </c>
      <c r="C10" s="11" t="s">
        <v>15</v>
      </c>
      <c r="D10" s="39" t="s">
        <v>20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17</v>
      </c>
      <c r="B11" s="11" t="s">
        <v>18</v>
      </c>
      <c r="C11" s="11" t="s">
        <v>19</v>
      </c>
      <c r="D11" s="39" t="s">
        <v>20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21</v>
      </c>
      <c r="B12" s="11" t="s">
        <v>18</v>
      </c>
      <c r="C12" s="11" t="s">
        <v>15</v>
      </c>
      <c r="D12" s="39" t="s">
        <v>20</v>
      </c>
      <c r="E12" s="40">
        <v>30000</v>
      </c>
      <c r="F12" s="40">
        <f>+E12*2.87%</f>
        <v>861</v>
      </c>
      <c r="G12" s="40">
        <v>0</v>
      </c>
      <c r="H12" s="40">
        <f>+E12*3.04%</f>
        <v>912</v>
      </c>
      <c r="I12" s="40">
        <v>25</v>
      </c>
      <c r="J12" s="41">
        <f>+F12+G12+H12+I12</f>
        <v>1798</v>
      </c>
      <c r="K12" s="40">
        <f t="shared" si="1"/>
        <v>28202</v>
      </c>
    </row>
    <row r="13" spans="1:11" s="1" customFormat="1" x14ac:dyDescent="0.25">
      <c r="A13" s="11" t="s">
        <v>22</v>
      </c>
      <c r="B13" s="11" t="s">
        <v>23</v>
      </c>
      <c r="C13" s="11" t="s">
        <v>15</v>
      </c>
      <c r="D13" s="39" t="s">
        <v>16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164</v>
      </c>
      <c r="B14" s="11" t="s">
        <v>165</v>
      </c>
      <c r="C14" s="11" t="s">
        <v>15</v>
      </c>
      <c r="D14" s="39" t="s">
        <v>16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167</v>
      </c>
      <c r="B15" s="11" t="s">
        <v>24</v>
      </c>
      <c r="C15" s="11" t="s">
        <v>30</v>
      </c>
      <c r="D15" s="35" t="s">
        <v>16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25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>SUM(G10:G15)</f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26</v>
      </c>
      <c r="B18" s="8"/>
      <c r="C18" s="8"/>
      <c r="D18" s="60"/>
      <c r="E18" s="61" t="s">
        <v>27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28</v>
      </c>
      <c r="B19" s="11" t="s">
        <v>29</v>
      </c>
      <c r="C19" s="11" t="s">
        <v>30</v>
      </c>
      <c r="D19" s="39" t="s">
        <v>20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31</v>
      </c>
      <c r="B20" s="11" t="s">
        <v>29</v>
      </c>
      <c r="C20" s="11" t="s">
        <v>30</v>
      </c>
      <c r="D20" s="39" t="s">
        <v>16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25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>SUM(G19:G20)</f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32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33</v>
      </c>
      <c r="B24" s="11" t="s">
        <v>34</v>
      </c>
      <c r="C24" s="11" t="s">
        <v>19</v>
      </c>
      <c r="D24" s="39" t="s">
        <v>16</v>
      </c>
      <c r="E24" s="42">
        <v>110000</v>
      </c>
      <c r="F24" s="42">
        <v>3157</v>
      </c>
      <c r="G24" s="64">
        <v>13171.02</v>
      </c>
      <c r="H24" s="42">
        <v>3344</v>
      </c>
      <c r="I24" s="42">
        <f>5959.92+1715.46</f>
        <v>7675.38</v>
      </c>
      <c r="J24" s="41">
        <f>+F24+G24+H24+I24</f>
        <v>27347.4</v>
      </c>
      <c r="K24" s="40">
        <f>E24-J24</f>
        <v>82652.600000000006</v>
      </c>
    </row>
    <row r="25" spans="1:11" x14ac:dyDescent="0.25">
      <c r="A25" s="3" t="s">
        <v>25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>SUM(G24:G24)</f>
        <v>13171.02</v>
      </c>
      <c r="H25" s="6">
        <f t="shared" si="5"/>
        <v>3344</v>
      </c>
      <c r="I25" s="6">
        <f t="shared" si="5"/>
        <v>7675.38</v>
      </c>
      <c r="J25" s="6">
        <f t="shared" si="5"/>
        <v>27347.4</v>
      </c>
      <c r="K25" s="6">
        <f t="shared" si="5"/>
        <v>82652.600000000006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35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36</v>
      </c>
      <c r="B28" s="72" t="s">
        <v>166</v>
      </c>
      <c r="C28" s="1" t="s">
        <v>19</v>
      </c>
      <c r="D28" s="35" t="s">
        <v>16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37</v>
      </c>
      <c r="B29" s="11" t="s">
        <v>38</v>
      </c>
      <c r="C29" s="1" t="s">
        <v>19</v>
      </c>
      <c r="D29" s="35" t="s">
        <v>20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25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39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40</v>
      </c>
      <c r="B33" s="11" t="s">
        <v>41</v>
      </c>
      <c r="C33" s="11" t="s">
        <v>15</v>
      </c>
      <c r="D33" s="39" t="s">
        <v>20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42</v>
      </c>
      <c r="B34" s="11" t="s">
        <v>43</v>
      </c>
      <c r="C34" s="11" t="s">
        <v>15</v>
      </c>
      <c r="D34" s="39" t="s">
        <v>20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25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>SUM(G33:G34)</f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44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45</v>
      </c>
      <c r="B38" s="48" t="s">
        <v>46</v>
      </c>
      <c r="C38" s="11" t="s">
        <v>30</v>
      </c>
      <c r="D38" s="39" t="s">
        <v>20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25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>SUM(G38)</f>
        <v>2161.2199999999998</v>
      </c>
      <c r="H39" s="6">
        <f t="shared" ref="H39:K39" si="14">SUM(H38)</f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47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48</v>
      </c>
      <c r="B42" s="11" t="s">
        <v>49</v>
      </c>
      <c r="C42" s="11" t="s">
        <v>30</v>
      </c>
      <c r="D42" s="39" t="s">
        <v>20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25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>SUM(G42:G42)</f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50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51</v>
      </c>
      <c r="B46" s="11" t="s">
        <v>52</v>
      </c>
      <c r="C46" s="1" t="s">
        <v>19</v>
      </c>
      <c r="D46" s="35" t="s">
        <v>20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53</v>
      </c>
      <c r="B47" s="48" t="s">
        <v>54</v>
      </c>
      <c r="C47" s="1" t="s">
        <v>30</v>
      </c>
      <c r="D47" s="35" t="s">
        <v>16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55</v>
      </c>
      <c r="B48" s="11" t="s">
        <v>56</v>
      </c>
      <c r="C48" s="1" t="s">
        <v>57</v>
      </c>
      <c r="D48" s="35" t="s">
        <v>16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58</v>
      </c>
      <c r="B49" s="11" t="s">
        <v>59</v>
      </c>
      <c r="C49" s="1" t="s">
        <v>19</v>
      </c>
      <c r="D49" s="35" t="s">
        <v>16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60</v>
      </c>
      <c r="B50" s="11" t="s">
        <v>61</v>
      </c>
      <c r="C50" s="1" t="s">
        <v>30</v>
      </c>
      <c r="D50" s="35" t="s">
        <v>16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62</v>
      </c>
      <c r="B51" s="11" t="s">
        <v>18</v>
      </c>
      <c r="C51" s="1" t="s">
        <v>19</v>
      </c>
      <c r="D51" s="35" t="s">
        <v>16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25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63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64</v>
      </c>
      <c r="B55" s="11" t="s">
        <v>65</v>
      </c>
      <c r="C55" s="1" t="s">
        <v>66</v>
      </c>
      <c r="D55" s="35" t="s">
        <v>16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25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>SUM(G55)</f>
        <v>8576.99</v>
      </c>
      <c r="H56" s="6">
        <f t="shared" ref="H56:K56" si="20">SUM(H55)</f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67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68</v>
      </c>
      <c r="B59" s="11" t="s">
        <v>69</v>
      </c>
      <c r="C59" s="1" t="s">
        <v>66</v>
      </c>
      <c r="D59" s="35" t="s">
        <v>16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70</v>
      </c>
      <c r="B60" s="11" t="s">
        <v>71</v>
      </c>
      <c r="C60" s="1" t="s">
        <v>19</v>
      </c>
      <c r="D60" s="35" t="s">
        <v>16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72</v>
      </c>
      <c r="B61" s="11" t="s">
        <v>73</v>
      </c>
      <c r="C61" s="1" t="s">
        <v>19</v>
      </c>
      <c r="D61" s="35" t="s">
        <v>16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74</v>
      </c>
      <c r="B62" s="11" t="s">
        <v>71</v>
      </c>
      <c r="C62" s="1" t="s">
        <v>66</v>
      </c>
      <c r="D62" s="35" t="s">
        <v>16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75</v>
      </c>
      <c r="B63" s="11" t="s">
        <v>71</v>
      </c>
      <c r="C63" s="11" t="s">
        <v>19</v>
      </c>
      <c r="D63" s="39" t="s">
        <v>20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76</v>
      </c>
      <c r="B64" s="11" t="s">
        <v>71</v>
      </c>
      <c r="C64" s="11" t="s">
        <v>19</v>
      </c>
      <c r="D64" s="39" t="s">
        <v>16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77</v>
      </c>
      <c r="B65" s="11" t="s">
        <v>78</v>
      </c>
      <c r="C65" s="11" t="s">
        <v>19</v>
      </c>
      <c r="D65" s="39" t="s">
        <v>20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79</v>
      </c>
      <c r="B66" s="11" t="s">
        <v>80</v>
      </c>
      <c r="C66" s="11" t="s">
        <v>19</v>
      </c>
      <c r="D66" s="39" t="s">
        <v>20</v>
      </c>
      <c r="E66" s="40">
        <v>31250</v>
      </c>
      <c r="F66" s="40">
        <v>896.88</v>
      </c>
      <c r="G66" s="40">
        <v>0</v>
      </c>
      <c r="H66" s="40">
        <v>950</v>
      </c>
      <c r="I66" s="40">
        <v>25</v>
      </c>
      <c r="J66" s="41">
        <v>1871.88</v>
      </c>
      <c r="K66" s="40">
        <v>29378.12</v>
      </c>
    </row>
    <row r="67" spans="1:11" x14ac:dyDescent="0.25">
      <c r="A67" s="3" t="s">
        <v>25</v>
      </c>
      <c r="B67" s="4">
        <v>8</v>
      </c>
      <c r="C67" s="3"/>
      <c r="D67" s="5"/>
      <c r="E67" s="6">
        <f t="shared" ref="E67:K67" si="25">SUM(E59:E66)</f>
        <v>240350</v>
      </c>
      <c r="F67" s="6">
        <f t="shared" si="25"/>
        <v>6898.05</v>
      </c>
      <c r="G67" s="6">
        <f t="shared" si="25"/>
        <v>6027.11</v>
      </c>
      <c r="H67" s="6">
        <f t="shared" si="25"/>
        <v>7306.64</v>
      </c>
      <c r="I67" s="6">
        <f t="shared" si="25"/>
        <v>2298.2600000000002</v>
      </c>
      <c r="J67" s="6">
        <f t="shared" si="25"/>
        <v>22530.059999999998</v>
      </c>
      <c r="K67" s="6">
        <f t="shared" si="25"/>
        <v>217819.94</v>
      </c>
    </row>
    <row r="68" spans="1:11" s="1" customFormat="1" x14ac:dyDescent="0.25">
      <c r="A68" s="9"/>
      <c r="B68" s="76"/>
      <c r="C68" s="9"/>
      <c r="D68" s="77"/>
      <c r="E68" s="78"/>
      <c r="F68" s="78"/>
      <c r="G68" s="78"/>
      <c r="H68" s="78"/>
      <c r="I68" s="78"/>
      <c r="J68" s="78"/>
      <c r="K68" s="78"/>
    </row>
    <row r="69" spans="1:11" s="1" customFormat="1" x14ac:dyDescent="0.25">
      <c r="A69" s="59" t="s">
        <v>81</v>
      </c>
      <c r="B69" s="8"/>
      <c r="C69" s="8"/>
      <c r="D69" s="60"/>
      <c r="E69" s="61"/>
      <c r="F69" s="61"/>
      <c r="G69" s="61"/>
      <c r="H69" s="61"/>
      <c r="I69" s="61"/>
      <c r="J69" s="61"/>
      <c r="K69" s="61"/>
    </row>
    <row r="70" spans="1:11" s="1" customFormat="1" x14ac:dyDescent="0.25">
      <c r="A70" s="11" t="s">
        <v>82</v>
      </c>
      <c r="B70" s="11" t="s">
        <v>83</v>
      </c>
      <c r="C70" s="11" t="s">
        <v>19</v>
      </c>
      <c r="D70" s="39" t="s">
        <v>20</v>
      </c>
      <c r="E70" s="42">
        <v>17600</v>
      </c>
      <c r="F70" s="42">
        <v>505.12</v>
      </c>
      <c r="G70" s="42">
        <v>0</v>
      </c>
      <c r="H70" s="42">
        <v>535.04</v>
      </c>
      <c r="I70" s="42">
        <v>1740.46</v>
      </c>
      <c r="J70" s="41">
        <f>+F70+G70+H70+I70</f>
        <v>2780.62</v>
      </c>
      <c r="K70" s="40">
        <f t="shared" ref="K70:K73" si="26">E70-J70</f>
        <v>14819.380000000001</v>
      </c>
    </row>
    <row r="71" spans="1:11" s="1" customFormat="1" x14ac:dyDescent="0.25">
      <c r="A71" s="48" t="s">
        <v>84</v>
      </c>
      <c r="B71" s="48" t="s">
        <v>85</v>
      </c>
      <c r="C71" s="48" t="s">
        <v>57</v>
      </c>
      <c r="D71" s="49" t="s">
        <v>20</v>
      </c>
      <c r="E71" s="50">
        <v>24596</v>
      </c>
      <c r="F71" s="50">
        <v>705.91</v>
      </c>
      <c r="G71" s="50">
        <v>0</v>
      </c>
      <c r="H71" s="50">
        <v>747.72</v>
      </c>
      <c r="I71" s="50">
        <v>25</v>
      </c>
      <c r="J71" s="41">
        <f t="shared" ref="J71:J74" si="27">SUM(F71:I71)</f>
        <v>1478.63</v>
      </c>
      <c r="K71" s="40">
        <f t="shared" si="26"/>
        <v>23117.37</v>
      </c>
    </row>
    <row r="72" spans="1:11" s="1" customFormat="1" x14ac:dyDescent="0.25">
      <c r="A72" s="11" t="s">
        <v>86</v>
      </c>
      <c r="B72" s="11" t="s">
        <v>87</v>
      </c>
      <c r="C72" s="51" t="s">
        <v>19</v>
      </c>
      <c r="D72" s="52" t="s">
        <v>20</v>
      </c>
      <c r="E72" s="40">
        <v>22000</v>
      </c>
      <c r="F72" s="40">
        <v>631.4</v>
      </c>
      <c r="G72" s="42">
        <v>0</v>
      </c>
      <c r="H72" s="40">
        <v>668.8</v>
      </c>
      <c r="I72" s="40">
        <v>25</v>
      </c>
      <c r="J72" s="41">
        <f t="shared" si="27"/>
        <v>1325.1999999999998</v>
      </c>
      <c r="K72" s="40">
        <f>E72-J72</f>
        <v>20674.8</v>
      </c>
    </row>
    <row r="73" spans="1:11" s="1" customFormat="1" ht="15" customHeight="1" x14ac:dyDescent="0.25">
      <c r="A73" s="11" t="s">
        <v>88</v>
      </c>
      <c r="B73" s="11" t="s">
        <v>89</v>
      </c>
      <c r="C73" s="11" t="s">
        <v>19</v>
      </c>
      <c r="D73" s="35" t="s">
        <v>16</v>
      </c>
      <c r="E73" s="43">
        <v>17600</v>
      </c>
      <c r="F73" s="43">
        <v>505.12</v>
      </c>
      <c r="G73" s="43">
        <v>0</v>
      </c>
      <c r="H73" s="43">
        <v>535.04</v>
      </c>
      <c r="I73" s="43">
        <v>25</v>
      </c>
      <c r="J73" s="43">
        <f t="shared" si="27"/>
        <v>1065.1599999999999</v>
      </c>
      <c r="K73" s="43">
        <f t="shared" si="26"/>
        <v>16534.84</v>
      </c>
    </row>
    <row r="74" spans="1:11" s="1" customFormat="1" x14ac:dyDescent="0.25">
      <c r="A74" s="1" t="s">
        <v>90</v>
      </c>
      <c r="B74" s="1" t="s">
        <v>91</v>
      </c>
      <c r="C74" s="1" t="s">
        <v>57</v>
      </c>
      <c r="D74" s="35" t="s">
        <v>16</v>
      </c>
      <c r="E74" s="43">
        <v>10000</v>
      </c>
      <c r="F74" s="43">
        <v>287</v>
      </c>
      <c r="G74" s="43">
        <v>0</v>
      </c>
      <c r="H74" s="43">
        <v>304</v>
      </c>
      <c r="I74" s="43">
        <v>25</v>
      </c>
      <c r="J74" s="41">
        <f t="shared" si="27"/>
        <v>616</v>
      </c>
      <c r="K74" s="40">
        <f>E74-J74</f>
        <v>9384</v>
      </c>
    </row>
    <row r="75" spans="1:11" x14ac:dyDescent="0.25">
      <c r="A75" s="3" t="s">
        <v>25</v>
      </c>
      <c r="B75" s="4">
        <v>5</v>
      </c>
      <c r="C75" s="3"/>
      <c r="D75" s="5"/>
      <c r="E75" s="6">
        <f>SUM(E70:E74)</f>
        <v>91796</v>
      </c>
      <c r="F75" s="6">
        <f>SUM(F70:F74)</f>
        <v>2634.5499999999997</v>
      </c>
      <c r="G75" s="6">
        <f t="shared" ref="G75:K75" si="28">SUM(G70:G74)</f>
        <v>0</v>
      </c>
      <c r="H75" s="6">
        <f>SUM(H70:H74)</f>
        <v>2790.6</v>
      </c>
      <c r="I75" s="6">
        <f>SUM(I70:I74)</f>
        <v>1840.46</v>
      </c>
      <c r="J75" s="6">
        <f t="shared" si="28"/>
        <v>7265.61</v>
      </c>
      <c r="K75" s="6">
        <f t="shared" si="28"/>
        <v>84530.39</v>
      </c>
    </row>
    <row r="76" spans="1:11" s="1" customFormat="1" x14ac:dyDescent="0.25">
      <c r="A76" s="9"/>
      <c r="B76" s="76"/>
      <c r="C76" s="9"/>
      <c r="D76" s="77"/>
      <c r="E76" s="78"/>
      <c r="F76" s="78"/>
      <c r="G76" s="78"/>
      <c r="H76" s="78"/>
      <c r="I76" s="78"/>
      <c r="J76" s="78"/>
      <c r="K76" s="78"/>
    </row>
    <row r="77" spans="1:11" s="1" customFormat="1" ht="21.75" customHeight="1" x14ac:dyDescent="0.25">
      <c r="A77" s="8" t="s">
        <v>92</v>
      </c>
      <c r="B77" s="8"/>
      <c r="C77" s="8"/>
      <c r="D77" s="47"/>
      <c r="E77" s="43"/>
      <c r="F77" s="43"/>
      <c r="G77" s="43"/>
      <c r="H77" s="43"/>
      <c r="I77" s="43"/>
      <c r="J77" s="43"/>
      <c r="K77" s="43"/>
    </row>
    <row r="78" spans="1:11" s="1" customFormat="1" x14ac:dyDescent="0.25">
      <c r="A78" s="1" t="s">
        <v>93</v>
      </c>
      <c r="B78" s="11" t="s">
        <v>94</v>
      </c>
      <c r="C78" s="1" t="s">
        <v>19</v>
      </c>
      <c r="D78" s="47" t="s">
        <v>20</v>
      </c>
      <c r="E78" s="43">
        <v>31500</v>
      </c>
      <c r="F78" s="43">
        <v>904.05</v>
      </c>
      <c r="G78" s="43">
        <v>0</v>
      </c>
      <c r="H78" s="43">
        <v>957.6</v>
      </c>
      <c r="I78" s="43">
        <v>25</v>
      </c>
      <c r="J78" s="43">
        <f t="shared" ref="J78:J82" si="29">SUM(F78:I78)</f>
        <v>1886.65</v>
      </c>
      <c r="K78" s="43">
        <f t="shared" ref="K78:K82" si="30">E78-J78</f>
        <v>29613.35</v>
      </c>
    </row>
    <row r="79" spans="1:11" s="1" customFormat="1" x14ac:dyDescent="0.25">
      <c r="A79" s="11" t="s">
        <v>96</v>
      </c>
      <c r="B79" s="11" t="s">
        <v>95</v>
      </c>
      <c r="C79" s="11" t="s">
        <v>57</v>
      </c>
      <c r="D79" s="47" t="s">
        <v>20</v>
      </c>
      <c r="E79" s="43">
        <v>16445</v>
      </c>
      <c r="F79" s="43">
        <v>471.97</v>
      </c>
      <c r="G79" s="43">
        <v>0</v>
      </c>
      <c r="H79" s="43">
        <v>499.93</v>
      </c>
      <c r="I79" s="43">
        <v>507.8</v>
      </c>
      <c r="J79" s="43">
        <f t="shared" si="29"/>
        <v>1479.7</v>
      </c>
      <c r="K79" s="43">
        <f t="shared" si="30"/>
        <v>14965.3</v>
      </c>
    </row>
    <row r="80" spans="1:11" s="1" customFormat="1" x14ac:dyDescent="0.25">
      <c r="A80" s="11" t="s">
        <v>97</v>
      </c>
      <c r="B80" s="11" t="s">
        <v>94</v>
      </c>
      <c r="C80" s="11" t="s">
        <v>19</v>
      </c>
      <c r="D80" s="47" t="s">
        <v>20</v>
      </c>
      <c r="E80" s="43">
        <v>25200</v>
      </c>
      <c r="F80" s="43">
        <v>723.24</v>
      </c>
      <c r="G80" s="43">
        <v>0</v>
      </c>
      <c r="H80" s="43">
        <v>766.08</v>
      </c>
      <c r="I80" s="43">
        <f>267.6+1715.46</f>
        <v>1983.06</v>
      </c>
      <c r="J80" s="43">
        <f t="shared" si="29"/>
        <v>3472.38</v>
      </c>
      <c r="K80" s="43">
        <f t="shared" si="30"/>
        <v>21727.62</v>
      </c>
    </row>
    <row r="81" spans="1:11" s="1" customFormat="1" x14ac:dyDescent="0.25">
      <c r="A81" s="11" t="s">
        <v>98</v>
      </c>
      <c r="B81" s="11" t="s">
        <v>99</v>
      </c>
      <c r="C81" s="11" t="s">
        <v>19</v>
      </c>
      <c r="D81" s="47" t="s">
        <v>20</v>
      </c>
      <c r="E81" s="43">
        <v>17600</v>
      </c>
      <c r="F81" s="43">
        <v>505.12</v>
      </c>
      <c r="G81" s="43">
        <v>0</v>
      </c>
      <c r="H81" s="43">
        <v>535.04</v>
      </c>
      <c r="I81" s="43">
        <v>152.6</v>
      </c>
      <c r="J81" s="43">
        <f t="shared" si="29"/>
        <v>1192.7599999999998</v>
      </c>
      <c r="K81" s="43">
        <f t="shared" si="30"/>
        <v>16407.240000000002</v>
      </c>
    </row>
    <row r="82" spans="1:11" s="1" customFormat="1" x14ac:dyDescent="0.25">
      <c r="A82" s="11" t="s">
        <v>100</v>
      </c>
      <c r="B82" s="11" t="s">
        <v>99</v>
      </c>
      <c r="C82" s="11" t="s">
        <v>19</v>
      </c>
      <c r="D82" s="47" t="s">
        <v>16</v>
      </c>
      <c r="E82" s="43">
        <v>17600</v>
      </c>
      <c r="F82" s="43">
        <v>505.12</v>
      </c>
      <c r="G82" s="43">
        <v>0</v>
      </c>
      <c r="H82" s="43">
        <v>535.04</v>
      </c>
      <c r="I82" s="43">
        <v>152.6</v>
      </c>
      <c r="J82" s="43">
        <f t="shared" si="29"/>
        <v>1192.7599999999998</v>
      </c>
      <c r="K82" s="43">
        <f t="shared" si="30"/>
        <v>16407.240000000002</v>
      </c>
    </row>
    <row r="83" spans="1:11" s="1" customFormat="1" x14ac:dyDescent="0.25">
      <c r="A83" s="11" t="s">
        <v>101</v>
      </c>
      <c r="B83" s="11" t="s">
        <v>99</v>
      </c>
      <c r="C83" s="11" t="s">
        <v>19</v>
      </c>
      <c r="D83" s="47" t="s">
        <v>16</v>
      </c>
      <c r="E83" s="43">
        <v>17600</v>
      </c>
      <c r="F83" s="43">
        <v>505.12</v>
      </c>
      <c r="G83" s="43">
        <v>0</v>
      </c>
      <c r="H83" s="43">
        <v>535.04</v>
      </c>
      <c r="I83" s="43">
        <v>25</v>
      </c>
      <c r="J83" s="43">
        <f t="shared" ref="J83" si="31">SUM(F83:I83)</f>
        <v>1065.1599999999999</v>
      </c>
      <c r="K83" s="43">
        <f t="shared" ref="K83" si="32">E83-J83</f>
        <v>16534.84</v>
      </c>
    </row>
    <row r="84" spans="1:11" s="1" customFormat="1" x14ac:dyDescent="0.25">
      <c r="A84" s="11" t="s">
        <v>102</v>
      </c>
      <c r="B84" s="11" t="s">
        <v>99</v>
      </c>
      <c r="C84" s="11" t="s">
        <v>19</v>
      </c>
      <c r="D84" s="47" t="s">
        <v>20</v>
      </c>
      <c r="E84" s="43">
        <v>17600</v>
      </c>
      <c r="F84" s="43">
        <v>505.12</v>
      </c>
      <c r="G84" s="43">
        <v>0</v>
      </c>
      <c r="H84" s="43">
        <v>535.04</v>
      </c>
      <c r="I84" s="43">
        <v>25</v>
      </c>
      <c r="J84" s="43">
        <f>SUM(F84:I84)</f>
        <v>1065.1599999999999</v>
      </c>
      <c r="K84" s="43">
        <f>E84-J84</f>
        <v>16534.84</v>
      </c>
    </row>
    <row r="85" spans="1:11" s="1" customFormat="1" x14ac:dyDescent="0.25">
      <c r="A85" s="11" t="s">
        <v>103</v>
      </c>
      <c r="B85" s="11" t="s">
        <v>99</v>
      </c>
      <c r="C85" s="11" t="s">
        <v>57</v>
      </c>
      <c r="D85" s="47" t="s">
        <v>16</v>
      </c>
      <c r="E85" s="43">
        <v>10000</v>
      </c>
      <c r="F85" s="43">
        <v>287</v>
      </c>
      <c r="G85" s="43">
        <v>0</v>
      </c>
      <c r="H85" s="43">
        <v>304</v>
      </c>
      <c r="I85" s="43">
        <v>25</v>
      </c>
      <c r="J85" s="43">
        <f>SUM(F85:I85)</f>
        <v>616</v>
      </c>
      <c r="K85" s="43">
        <f>E85-J85</f>
        <v>9384</v>
      </c>
    </row>
    <row r="86" spans="1:11" s="1" customFormat="1" x14ac:dyDescent="0.25">
      <c r="A86" s="11" t="s">
        <v>104</v>
      </c>
      <c r="B86" s="11" t="s">
        <v>99</v>
      </c>
      <c r="C86" s="11" t="s">
        <v>19</v>
      </c>
      <c r="D86" s="47" t="s">
        <v>16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252.6</v>
      </c>
      <c r="J86" s="43">
        <f>SUM(F86:I86)</f>
        <v>1292.7599999999998</v>
      </c>
      <c r="K86" s="43">
        <f>E86-J86</f>
        <v>16307.24</v>
      </c>
    </row>
    <row r="87" spans="1:11" s="1" customFormat="1" x14ac:dyDescent="0.25">
      <c r="A87" s="11" t="s">
        <v>105</v>
      </c>
      <c r="B87" s="11" t="s">
        <v>106</v>
      </c>
      <c r="C87" s="11" t="s">
        <v>19</v>
      </c>
      <c r="D87" s="47" t="s">
        <v>16</v>
      </c>
      <c r="E87" s="43">
        <v>17600</v>
      </c>
      <c r="F87" s="43">
        <v>505.12</v>
      </c>
      <c r="G87" s="43">
        <v>0</v>
      </c>
      <c r="H87" s="43">
        <v>535.04</v>
      </c>
      <c r="I87" s="43">
        <v>25</v>
      </c>
      <c r="J87" s="43">
        <f t="shared" ref="J87:J93" si="33">SUM(F87:I87)</f>
        <v>1065.1599999999999</v>
      </c>
      <c r="K87" s="43">
        <f t="shared" ref="K87:K93" si="34">E87-J87</f>
        <v>16534.84</v>
      </c>
    </row>
    <row r="88" spans="1:11" s="1" customFormat="1" x14ac:dyDescent="0.25">
      <c r="A88" s="11" t="s">
        <v>107</v>
      </c>
      <c r="B88" s="11" t="s">
        <v>108</v>
      </c>
      <c r="C88" s="11" t="s">
        <v>19</v>
      </c>
      <c r="D88" s="47" t="s">
        <v>20</v>
      </c>
      <c r="E88" s="43">
        <v>22000</v>
      </c>
      <c r="F88" s="43">
        <v>631.4</v>
      </c>
      <c r="G88" s="43">
        <v>0</v>
      </c>
      <c r="H88" s="43">
        <v>668.8</v>
      </c>
      <c r="I88" s="43">
        <v>1740.46</v>
      </c>
      <c r="J88" s="43">
        <f t="shared" si="33"/>
        <v>3040.66</v>
      </c>
      <c r="K88" s="43">
        <f t="shared" si="34"/>
        <v>18959.34</v>
      </c>
    </row>
    <row r="89" spans="1:11" s="1" customFormat="1" x14ac:dyDescent="0.25">
      <c r="A89" s="11" t="s">
        <v>109</v>
      </c>
      <c r="B89" s="11" t="s">
        <v>110</v>
      </c>
      <c r="C89" s="11" t="s">
        <v>57</v>
      </c>
      <c r="D89" s="47" t="s">
        <v>20</v>
      </c>
      <c r="E89" s="43">
        <v>10000</v>
      </c>
      <c r="F89" s="43">
        <v>287</v>
      </c>
      <c r="G89" s="43">
        <v>0</v>
      </c>
      <c r="H89" s="43">
        <v>304</v>
      </c>
      <c r="I89" s="43">
        <v>25</v>
      </c>
      <c r="J89" s="43">
        <f t="shared" si="33"/>
        <v>616</v>
      </c>
      <c r="K89" s="43">
        <f t="shared" si="34"/>
        <v>9384</v>
      </c>
    </row>
    <row r="90" spans="1:11" s="1" customFormat="1" x14ac:dyDescent="0.25">
      <c r="A90" s="11" t="s">
        <v>111</v>
      </c>
      <c r="B90" s="11" t="s">
        <v>95</v>
      </c>
      <c r="C90" s="11" t="s">
        <v>19</v>
      </c>
      <c r="D90" s="47" t="s">
        <v>20</v>
      </c>
      <c r="E90" s="43">
        <v>25000</v>
      </c>
      <c r="F90" s="43">
        <v>717.5</v>
      </c>
      <c r="G90" s="43">
        <v>0</v>
      </c>
      <c r="H90" s="43">
        <v>760</v>
      </c>
      <c r="I90" s="43">
        <v>25</v>
      </c>
      <c r="J90" s="43">
        <f t="shared" si="33"/>
        <v>1502.5</v>
      </c>
      <c r="K90" s="43">
        <f t="shared" si="34"/>
        <v>23497.5</v>
      </c>
    </row>
    <row r="91" spans="1:11" s="1" customFormat="1" ht="15" customHeight="1" x14ac:dyDescent="0.25">
      <c r="A91" s="11" t="s">
        <v>112</v>
      </c>
      <c r="B91" s="11" t="s">
        <v>95</v>
      </c>
      <c r="C91" s="11" t="s">
        <v>19</v>
      </c>
      <c r="D91" s="47" t="s">
        <v>20</v>
      </c>
      <c r="E91" s="43">
        <v>25200</v>
      </c>
      <c r="F91" s="43">
        <v>723.24</v>
      </c>
      <c r="G91" s="43">
        <v>0</v>
      </c>
      <c r="H91" s="43">
        <v>766.08</v>
      </c>
      <c r="I91" s="43">
        <v>25</v>
      </c>
      <c r="J91" s="43">
        <f t="shared" si="33"/>
        <v>1514.3200000000002</v>
      </c>
      <c r="K91" s="43">
        <f t="shared" si="34"/>
        <v>23685.68</v>
      </c>
    </row>
    <row r="92" spans="1:11" s="1" customFormat="1" x14ac:dyDescent="0.25">
      <c r="A92" s="11" t="s">
        <v>113</v>
      </c>
      <c r="B92" s="11" t="s">
        <v>106</v>
      </c>
      <c r="C92" s="11" t="s">
        <v>19</v>
      </c>
      <c r="D92" s="47" t="s">
        <v>20</v>
      </c>
      <c r="E92" s="43">
        <v>17600</v>
      </c>
      <c r="F92" s="43">
        <v>505.12</v>
      </c>
      <c r="G92" s="43">
        <v>0</v>
      </c>
      <c r="H92" s="43">
        <v>535.04</v>
      </c>
      <c r="I92" s="43">
        <v>25</v>
      </c>
      <c r="J92" s="43">
        <f t="shared" si="33"/>
        <v>1065.1599999999999</v>
      </c>
      <c r="K92" s="43">
        <f t="shared" si="34"/>
        <v>16534.84</v>
      </c>
    </row>
    <row r="93" spans="1:11" s="1" customFormat="1" x14ac:dyDescent="0.25">
      <c r="A93" s="11" t="s">
        <v>168</v>
      </c>
      <c r="B93" s="11" t="s">
        <v>95</v>
      </c>
      <c r="C93" s="11" t="s">
        <v>19</v>
      </c>
      <c r="D93" s="47" t="s">
        <v>20</v>
      </c>
      <c r="E93" s="43">
        <v>30000</v>
      </c>
      <c r="F93" s="43">
        <v>861</v>
      </c>
      <c r="G93" s="43">
        <v>0</v>
      </c>
      <c r="H93" s="43">
        <v>912</v>
      </c>
      <c r="I93" s="43">
        <v>25</v>
      </c>
      <c r="J93" s="43">
        <f t="shared" si="33"/>
        <v>1798</v>
      </c>
      <c r="K93" s="43">
        <f t="shared" si="34"/>
        <v>28202</v>
      </c>
    </row>
    <row r="94" spans="1:11" x14ac:dyDescent="0.25">
      <c r="A94" s="3" t="s">
        <v>25</v>
      </c>
      <c r="B94" s="4">
        <v>16</v>
      </c>
      <c r="C94" s="3"/>
      <c r="D94" s="5"/>
      <c r="E94" s="6">
        <f>SUM(E78:E93)</f>
        <v>318545</v>
      </c>
      <c r="F94" s="6">
        <f>SUM(F78:F93)</f>
        <v>9142.24</v>
      </c>
      <c r="G94" s="6">
        <f>SUM(G78:G93)</f>
        <v>0</v>
      </c>
      <c r="H94" s="6">
        <f>SUM(H78:H93)</f>
        <v>9683.77</v>
      </c>
      <c r="I94" s="6">
        <f>SUM(I78:I93)</f>
        <v>5039.119999999999</v>
      </c>
      <c r="J94" s="6">
        <f>SUM(J78:J93)</f>
        <v>23865.13</v>
      </c>
      <c r="K94" s="6">
        <f>SUM(K78:K93)</f>
        <v>294679.87</v>
      </c>
    </row>
    <row r="95" spans="1:11" s="1" customFormat="1" x14ac:dyDescent="0.25">
      <c r="A95" s="9"/>
      <c r="B95" s="76"/>
      <c r="C95" s="9"/>
      <c r="D95" s="77"/>
      <c r="E95" s="78"/>
      <c r="F95" s="78"/>
      <c r="G95" s="78"/>
      <c r="H95" s="78"/>
      <c r="I95" s="78"/>
      <c r="J95" s="78"/>
      <c r="K95" s="86"/>
    </row>
    <row r="96" spans="1:11" s="1" customFormat="1" x14ac:dyDescent="0.25">
      <c r="A96" s="8" t="s">
        <v>114</v>
      </c>
      <c r="B96" s="56"/>
      <c r="C96" s="56"/>
      <c r="D96" s="57"/>
      <c r="E96" s="58"/>
      <c r="F96" s="58"/>
      <c r="G96" s="58"/>
      <c r="H96" s="58"/>
      <c r="I96" s="58"/>
      <c r="J96" s="43"/>
      <c r="K96" s="58"/>
    </row>
    <row r="97" spans="1:11" s="1" customFormat="1" x14ac:dyDescent="0.25">
      <c r="A97" s="11" t="s">
        <v>115</v>
      </c>
      <c r="B97" s="11" t="s">
        <v>116</v>
      </c>
      <c r="C97" s="11" t="s">
        <v>30</v>
      </c>
      <c r="D97" s="39" t="s">
        <v>20</v>
      </c>
      <c r="E97" s="41">
        <v>55000</v>
      </c>
      <c r="F97" s="41">
        <v>1578.5</v>
      </c>
      <c r="G97" s="41">
        <v>2559.6799999999998</v>
      </c>
      <c r="H97" s="41">
        <v>1672</v>
      </c>
      <c r="I97" s="41">
        <v>762.2</v>
      </c>
      <c r="J97" s="43">
        <f t="shared" ref="J97:J99" si="35">SUM(F97:I97)</f>
        <v>6572.38</v>
      </c>
      <c r="K97" s="40">
        <f t="shared" ref="K97:K99" si="36">E97-J97</f>
        <v>48427.62</v>
      </c>
    </row>
    <row r="98" spans="1:11" s="1" customFormat="1" ht="15" customHeight="1" x14ac:dyDescent="0.25">
      <c r="A98" s="11" t="s">
        <v>117</v>
      </c>
      <c r="B98" s="11" t="s">
        <v>118</v>
      </c>
      <c r="C98" s="45" t="s">
        <v>57</v>
      </c>
      <c r="D98" s="46" t="s">
        <v>16</v>
      </c>
      <c r="E98" s="41">
        <v>24675</v>
      </c>
      <c r="F98" s="41">
        <v>708.17</v>
      </c>
      <c r="G98" s="41">
        <v>0</v>
      </c>
      <c r="H98" s="41">
        <v>750.12</v>
      </c>
      <c r="I98" s="41">
        <v>400.2</v>
      </c>
      <c r="J98" s="43">
        <f t="shared" si="35"/>
        <v>1858.49</v>
      </c>
      <c r="K98" s="40">
        <f t="shared" si="36"/>
        <v>22816.51</v>
      </c>
    </row>
    <row r="99" spans="1:11" s="1" customFormat="1" x14ac:dyDescent="0.25">
      <c r="A99" s="11" t="s">
        <v>119</v>
      </c>
      <c r="B99" s="11" t="s">
        <v>120</v>
      </c>
      <c r="C99" s="11" t="s">
        <v>30</v>
      </c>
      <c r="D99" s="39" t="s">
        <v>20</v>
      </c>
      <c r="E99" s="43">
        <v>43000</v>
      </c>
      <c r="F99" s="43">
        <v>1234.0999999999999</v>
      </c>
      <c r="G99" s="43">
        <v>866.06</v>
      </c>
      <c r="H99" s="43">
        <v>1307.2</v>
      </c>
      <c r="I99" s="43">
        <v>472.6</v>
      </c>
      <c r="J99" s="43">
        <f t="shared" si="35"/>
        <v>3879.9599999999996</v>
      </c>
      <c r="K99" s="40">
        <f t="shared" si="36"/>
        <v>39120.04</v>
      </c>
    </row>
    <row r="100" spans="1:11" x14ac:dyDescent="0.25">
      <c r="A100" s="3" t="s">
        <v>25</v>
      </c>
      <c r="B100" s="4">
        <v>3</v>
      </c>
      <c r="C100" s="3"/>
      <c r="D100" s="5"/>
      <c r="E100" s="6">
        <f t="shared" ref="E100:K100" si="37">SUM(E97:E99)</f>
        <v>122675</v>
      </c>
      <c r="F100" s="6">
        <f t="shared" si="37"/>
        <v>3520.77</v>
      </c>
      <c r="G100" s="6">
        <f>SUM(G97:G99)</f>
        <v>3425.74</v>
      </c>
      <c r="H100" s="6">
        <f t="shared" si="37"/>
        <v>3729.3199999999997</v>
      </c>
      <c r="I100" s="6">
        <f t="shared" si="37"/>
        <v>1635</v>
      </c>
      <c r="J100" s="6">
        <f t="shared" si="37"/>
        <v>12310.83</v>
      </c>
      <c r="K100" s="6">
        <f t="shared" si="37"/>
        <v>110364.17000000001</v>
      </c>
    </row>
    <row r="101" spans="1:11" s="1" customFormat="1" x14ac:dyDescent="0.25">
      <c r="A101" s="9"/>
      <c r="B101" s="76"/>
      <c r="C101" s="9"/>
      <c r="D101" s="77"/>
      <c r="E101" s="78"/>
      <c r="F101" s="78"/>
      <c r="G101" s="78"/>
      <c r="H101" s="78"/>
      <c r="I101" s="78"/>
      <c r="J101" s="78"/>
      <c r="K101" s="78"/>
    </row>
    <row r="102" spans="1:11" s="1" customFormat="1" x14ac:dyDescent="0.25">
      <c r="A102" s="8" t="s">
        <v>121</v>
      </c>
      <c r="B102" s="11"/>
      <c r="C102" s="11"/>
      <c r="D102" s="39"/>
      <c r="E102" s="41"/>
      <c r="F102" s="41"/>
      <c r="G102" s="41"/>
      <c r="H102" s="41"/>
      <c r="I102" s="41"/>
      <c r="J102" s="43"/>
      <c r="K102" s="41"/>
    </row>
    <row r="103" spans="1:11" s="1" customFormat="1" x14ac:dyDescent="0.25">
      <c r="A103" s="11" t="s">
        <v>122</v>
      </c>
      <c r="B103" s="11" t="s">
        <v>123</v>
      </c>
      <c r="C103" s="11" t="s">
        <v>15</v>
      </c>
      <c r="D103" s="39" t="s">
        <v>20</v>
      </c>
      <c r="E103" s="41">
        <v>45000</v>
      </c>
      <c r="F103" s="41">
        <v>1291.5</v>
      </c>
      <c r="G103" s="41">
        <v>1148.33</v>
      </c>
      <c r="H103" s="41">
        <v>1368</v>
      </c>
      <c r="I103" s="41">
        <v>25</v>
      </c>
      <c r="J103" s="43">
        <f t="shared" ref="J103:J104" si="38">SUM(F103:I103)</f>
        <v>3832.83</v>
      </c>
      <c r="K103" s="40">
        <f t="shared" ref="K103:K104" si="39">E103-J103</f>
        <v>41167.17</v>
      </c>
    </row>
    <row r="104" spans="1:11" s="1" customFormat="1" x14ac:dyDescent="0.25">
      <c r="A104" s="11" t="s">
        <v>124</v>
      </c>
      <c r="B104" s="11" t="s">
        <v>125</v>
      </c>
      <c r="C104" s="11" t="s">
        <v>15</v>
      </c>
      <c r="D104" s="39" t="s">
        <v>16</v>
      </c>
      <c r="E104" s="41">
        <v>29400</v>
      </c>
      <c r="F104" s="41">
        <v>843.78</v>
      </c>
      <c r="G104" s="41">
        <v>0</v>
      </c>
      <c r="H104" s="41">
        <v>893.76</v>
      </c>
      <c r="I104" s="41">
        <v>1740.46</v>
      </c>
      <c r="J104" s="43">
        <f t="shared" si="38"/>
        <v>3478</v>
      </c>
      <c r="K104" s="40">
        <f t="shared" si="39"/>
        <v>25922</v>
      </c>
    </row>
    <row r="105" spans="1:11" s="1" customFormat="1" x14ac:dyDescent="0.25">
      <c r="A105" s="11" t="s">
        <v>126</v>
      </c>
      <c r="B105" s="11" t="s">
        <v>125</v>
      </c>
      <c r="C105" s="11" t="s">
        <v>15</v>
      </c>
      <c r="D105" s="39" t="s">
        <v>16</v>
      </c>
      <c r="E105" s="41">
        <v>29400</v>
      </c>
      <c r="F105" s="41">
        <v>843.78</v>
      </c>
      <c r="G105" s="41">
        <v>0</v>
      </c>
      <c r="H105" s="41">
        <v>893.76</v>
      </c>
      <c r="I105" s="41">
        <v>152.6</v>
      </c>
      <c r="J105" s="43">
        <f>SUM(F105:I105)</f>
        <v>1890.1399999999999</v>
      </c>
      <c r="K105" s="40">
        <f>E105-J105</f>
        <v>27509.86</v>
      </c>
    </row>
    <row r="106" spans="1:11" s="1" customFormat="1" ht="15" customHeight="1" x14ac:dyDescent="0.25">
      <c r="A106" s="11" t="s">
        <v>127</v>
      </c>
      <c r="B106" s="11" t="s">
        <v>18</v>
      </c>
      <c r="C106" s="11" t="s">
        <v>15</v>
      </c>
      <c r="D106" s="35" t="s">
        <v>20</v>
      </c>
      <c r="E106" s="43">
        <v>95000</v>
      </c>
      <c r="F106" s="43">
        <v>2726.5</v>
      </c>
      <c r="G106" s="43">
        <v>10500.38</v>
      </c>
      <c r="H106" s="43">
        <v>2888</v>
      </c>
      <c r="I106" s="43">
        <v>5496.46</v>
      </c>
      <c r="J106" s="43">
        <f>SUM(F106:I106)</f>
        <v>21611.34</v>
      </c>
      <c r="K106" s="40">
        <f>E106-J106</f>
        <v>73388.66</v>
      </c>
    </row>
    <row r="107" spans="1:11" x14ac:dyDescent="0.25">
      <c r="A107" s="3" t="s">
        <v>25</v>
      </c>
      <c r="B107" s="4">
        <v>4</v>
      </c>
      <c r="C107" s="3"/>
      <c r="D107" s="5"/>
      <c r="E107" s="6">
        <f t="shared" ref="E107:K107" si="40">SUM(E103:E106)</f>
        <v>198800</v>
      </c>
      <c r="F107" s="6">
        <f>SUM(F103:F106)</f>
        <v>5705.5599999999995</v>
      </c>
      <c r="G107" s="6">
        <f>SUM(G103:G106)</f>
        <v>11648.71</v>
      </c>
      <c r="H107" s="6">
        <f t="shared" si="40"/>
        <v>6043.52</v>
      </c>
      <c r="I107" s="6">
        <f t="shared" si="40"/>
        <v>7414.52</v>
      </c>
      <c r="J107" s="6">
        <f t="shared" si="40"/>
        <v>30812.309999999998</v>
      </c>
      <c r="K107" s="6">
        <f t="shared" si="40"/>
        <v>167987.69</v>
      </c>
    </row>
    <row r="108" spans="1:11" s="1" customFormat="1" x14ac:dyDescent="0.25">
      <c r="A108" s="9"/>
      <c r="B108" s="76"/>
      <c r="C108" s="9"/>
      <c r="D108" s="77"/>
      <c r="E108" s="78"/>
      <c r="F108" s="78"/>
      <c r="G108" s="78"/>
      <c r="H108" s="78"/>
      <c r="I108" s="78"/>
      <c r="J108" s="78"/>
      <c r="K108" s="78"/>
    </row>
    <row r="109" spans="1:11" s="1" customFormat="1" x14ac:dyDescent="0.25">
      <c r="A109" s="59" t="s">
        <v>128</v>
      </c>
      <c r="B109" s="56"/>
      <c r="C109" s="56"/>
      <c r="D109" s="57"/>
      <c r="E109" s="58"/>
      <c r="F109" s="58"/>
      <c r="G109" s="58"/>
      <c r="H109" s="58"/>
      <c r="I109" s="58"/>
      <c r="J109" s="58"/>
      <c r="K109" s="58"/>
    </row>
    <row r="110" spans="1:11" s="1" customFormat="1" x14ac:dyDescent="0.25">
      <c r="A110" s="11" t="s">
        <v>129</v>
      </c>
      <c r="B110" s="11" t="s">
        <v>130</v>
      </c>
      <c r="C110" s="11" t="s">
        <v>19</v>
      </c>
      <c r="D110" s="39" t="s">
        <v>20</v>
      </c>
      <c r="E110" s="42">
        <v>24675</v>
      </c>
      <c r="F110" s="42">
        <v>708.17</v>
      </c>
      <c r="G110" s="42">
        <v>0</v>
      </c>
      <c r="H110" s="42">
        <v>750.12</v>
      </c>
      <c r="I110" s="42">
        <v>25</v>
      </c>
      <c r="J110" s="43">
        <f>SUM(F110:I110)</f>
        <v>1483.29</v>
      </c>
      <c r="K110" s="40">
        <f>E110-J110</f>
        <v>23191.71</v>
      </c>
    </row>
    <row r="111" spans="1:11" s="1" customFormat="1" x14ac:dyDescent="0.25">
      <c r="A111" s="11" t="s">
        <v>131</v>
      </c>
      <c r="B111" s="1" t="s">
        <v>132</v>
      </c>
      <c r="C111" s="1" t="s">
        <v>19</v>
      </c>
      <c r="D111" s="35" t="s">
        <v>20</v>
      </c>
      <c r="E111" s="43">
        <v>54000</v>
      </c>
      <c r="F111" s="43">
        <v>1549.8</v>
      </c>
      <c r="G111" s="43">
        <v>2161.2199999999998</v>
      </c>
      <c r="H111" s="43">
        <v>1641.6</v>
      </c>
      <c r="I111" s="43">
        <v>4244.46</v>
      </c>
      <c r="J111" s="43">
        <f>SUM(F111:I111)</f>
        <v>9597.0799999999981</v>
      </c>
      <c r="K111" s="40">
        <f t="shared" ref="K111:K112" si="41">E111-J111</f>
        <v>44402.92</v>
      </c>
    </row>
    <row r="112" spans="1:11" s="1" customFormat="1" x14ac:dyDescent="0.25">
      <c r="A112" s="11" t="s">
        <v>133</v>
      </c>
      <c r="B112" s="1" t="s">
        <v>134</v>
      </c>
      <c r="C112" s="1" t="s">
        <v>19</v>
      </c>
      <c r="D112" s="35" t="s">
        <v>16</v>
      </c>
      <c r="E112" s="43">
        <v>35500</v>
      </c>
      <c r="F112" s="43">
        <v>1018.85</v>
      </c>
      <c r="G112" s="43">
        <v>0</v>
      </c>
      <c r="H112" s="43">
        <v>1079.2</v>
      </c>
      <c r="I112" s="43">
        <v>25</v>
      </c>
      <c r="J112" s="43">
        <v>2123.0500000000002</v>
      </c>
      <c r="K112" s="40">
        <f t="shared" si="41"/>
        <v>33376.949999999997</v>
      </c>
    </row>
    <row r="113" spans="1:27" x14ac:dyDescent="0.25">
      <c r="A113" s="3" t="s">
        <v>25</v>
      </c>
      <c r="B113" s="4">
        <v>3</v>
      </c>
      <c r="C113" s="3"/>
      <c r="D113" s="5"/>
      <c r="E113" s="6">
        <f>SUM(E110:E112)</f>
        <v>114175</v>
      </c>
      <c r="F113" s="6">
        <f>SUM(F110:F112)</f>
        <v>3276.8199999999997</v>
      </c>
      <c r="G113" s="6">
        <f>SUM(G110:G112)</f>
        <v>2161.2199999999998</v>
      </c>
      <c r="H113" s="6">
        <f t="shared" ref="H113:K113" si="42">SUM(H110:H112)</f>
        <v>3470.92</v>
      </c>
      <c r="I113" s="6">
        <f t="shared" si="42"/>
        <v>4294.46</v>
      </c>
      <c r="J113" s="6">
        <f t="shared" si="42"/>
        <v>13203.419999999998</v>
      </c>
      <c r="K113" s="6">
        <f t="shared" si="42"/>
        <v>100971.58</v>
      </c>
    </row>
    <row r="114" spans="1:27" s="1" customFormat="1" x14ac:dyDescent="0.25">
      <c r="A114" s="9"/>
      <c r="B114" s="76"/>
      <c r="C114" s="9"/>
      <c r="D114" s="77"/>
      <c r="E114" s="78"/>
      <c r="F114" s="78"/>
      <c r="G114" s="78"/>
      <c r="H114" s="78"/>
      <c r="I114" s="78"/>
      <c r="J114" s="78"/>
      <c r="K114" s="78"/>
    </row>
    <row r="115" spans="1:27" s="1" customFormat="1" x14ac:dyDescent="0.25">
      <c r="A115" s="59" t="s">
        <v>174</v>
      </c>
      <c r="B115" s="11"/>
      <c r="C115" s="11"/>
      <c r="D115" s="39"/>
      <c r="E115" s="40"/>
      <c r="F115" s="40"/>
      <c r="G115" s="40"/>
      <c r="H115" s="40"/>
      <c r="I115" s="40"/>
      <c r="J115" s="40"/>
      <c r="K115" s="4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1" customFormat="1" x14ac:dyDescent="0.25">
      <c r="A116" s="11" t="s">
        <v>173</v>
      </c>
      <c r="B116" s="11" t="s">
        <v>136</v>
      </c>
      <c r="C116" s="11" t="s">
        <v>19</v>
      </c>
      <c r="D116" s="39" t="s">
        <v>16</v>
      </c>
      <c r="E116" s="40">
        <v>95000</v>
      </c>
      <c r="F116" s="40">
        <v>2726.5</v>
      </c>
      <c r="G116" s="40">
        <v>10929.24</v>
      </c>
      <c r="H116" s="40">
        <v>2888</v>
      </c>
      <c r="I116" s="40">
        <v>25</v>
      </c>
      <c r="J116" s="7">
        <f t="shared" ref="J116" si="43">SUM(F116:I116)</f>
        <v>16568.739999999998</v>
      </c>
      <c r="K116" s="40">
        <f t="shared" ref="K116" si="44">E116-J116</f>
        <v>78431.260000000009</v>
      </c>
    </row>
    <row r="117" spans="1:27" x14ac:dyDescent="0.25">
      <c r="A117" s="3" t="s">
        <v>25</v>
      </c>
      <c r="B117" s="4">
        <v>1</v>
      </c>
      <c r="C117" s="3"/>
      <c r="D117" s="5"/>
      <c r="E117" s="6">
        <f t="shared" ref="E117:K117" si="45">SUM(E116:E116)</f>
        <v>95000</v>
      </c>
      <c r="F117" s="6">
        <f t="shared" si="45"/>
        <v>2726.5</v>
      </c>
      <c r="G117" s="6">
        <f>SUM(G116:G116)</f>
        <v>10929.24</v>
      </c>
      <c r="H117" s="6">
        <f>SUM(H116:H116)</f>
        <v>2888</v>
      </c>
      <c r="I117" s="6">
        <f t="shared" si="45"/>
        <v>25</v>
      </c>
      <c r="J117" s="6">
        <f t="shared" si="45"/>
        <v>16568.739999999998</v>
      </c>
      <c r="K117" s="6">
        <f t="shared" si="45"/>
        <v>78431.260000000009</v>
      </c>
    </row>
    <row r="118" spans="1:27" s="1" customFormat="1" x14ac:dyDescent="0.25">
      <c r="A118" s="9"/>
      <c r="B118" s="76"/>
      <c r="C118" s="9"/>
      <c r="D118" s="77"/>
      <c r="E118" s="78"/>
      <c r="F118" s="78"/>
      <c r="G118" s="78"/>
      <c r="H118" s="78"/>
      <c r="I118" s="78"/>
      <c r="J118" s="78"/>
      <c r="K118" s="78"/>
    </row>
    <row r="119" spans="1:27" s="1" customFormat="1" x14ac:dyDescent="0.25">
      <c r="A119" s="59" t="s">
        <v>175</v>
      </c>
      <c r="B119" s="11"/>
      <c r="C119" s="11"/>
      <c r="D119" s="39"/>
      <c r="E119" s="40"/>
      <c r="F119" s="40"/>
      <c r="G119" s="40"/>
      <c r="H119" s="40"/>
      <c r="I119" s="40"/>
      <c r="J119" s="40"/>
      <c r="K119" s="4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1" customFormat="1" x14ac:dyDescent="0.25">
      <c r="A120" s="11" t="s">
        <v>176</v>
      </c>
      <c r="B120" s="11" t="s">
        <v>177</v>
      </c>
      <c r="C120" s="11" t="s">
        <v>19</v>
      </c>
      <c r="D120" s="39" t="s">
        <v>16</v>
      </c>
      <c r="E120" s="40">
        <v>95000</v>
      </c>
      <c r="F120" s="40">
        <v>2726.5</v>
      </c>
      <c r="G120" s="40">
        <v>10500.38</v>
      </c>
      <c r="H120" s="40">
        <v>2888</v>
      </c>
      <c r="I120" s="40">
        <v>7648.36</v>
      </c>
      <c r="J120" s="7">
        <f t="shared" ref="J120" si="46">SUM(F120:I120)</f>
        <v>23763.239999999998</v>
      </c>
      <c r="K120" s="40">
        <f t="shared" ref="K120" si="47">E120-J120</f>
        <v>71236.760000000009</v>
      </c>
    </row>
    <row r="121" spans="1:27" x14ac:dyDescent="0.25">
      <c r="A121" s="3" t="s">
        <v>25</v>
      </c>
      <c r="B121" s="4">
        <v>1</v>
      </c>
      <c r="C121" s="3"/>
      <c r="D121" s="5"/>
      <c r="E121" s="6">
        <f t="shared" ref="E121:K121" si="48">SUM(E120:E120)</f>
        <v>95000</v>
      </c>
      <c r="F121" s="6">
        <f t="shared" si="48"/>
        <v>2726.5</v>
      </c>
      <c r="G121" s="6">
        <f>SUM(G120:G120)</f>
        <v>10500.38</v>
      </c>
      <c r="H121" s="6">
        <f>SUM(H120:H120)</f>
        <v>2888</v>
      </c>
      <c r="I121" s="6">
        <f t="shared" si="48"/>
        <v>7648.36</v>
      </c>
      <c r="J121" s="6">
        <f t="shared" si="48"/>
        <v>23763.239999999998</v>
      </c>
      <c r="K121" s="6">
        <f t="shared" si="48"/>
        <v>71236.760000000009</v>
      </c>
    </row>
    <row r="122" spans="1:27" s="1" customFormat="1" x14ac:dyDescent="0.25">
      <c r="A122" s="9"/>
      <c r="B122" s="76"/>
      <c r="C122" s="9"/>
      <c r="D122" s="77"/>
      <c r="E122" s="78"/>
      <c r="F122" s="78"/>
      <c r="G122" s="78"/>
      <c r="H122" s="78"/>
      <c r="I122" s="78"/>
      <c r="J122" s="78"/>
      <c r="K122" s="78"/>
    </row>
    <row r="123" spans="1:27" s="1" customFormat="1" x14ac:dyDescent="0.25">
      <c r="A123" s="59" t="s">
        <v>137</v>
      </c>
      <c r="B123" s="11"/>
      <c r="C123" s="11"/>
      <c r="D123" s="39"/>
      <c r="E123" s="40"/>
      <c r="F123" s="40"/>
      <c r="G123" s="40"/>
      <c r="H123" s="40"/>
      <c r="I123" s="40"/>
      <c r="J123" s="40"/>
      <c r="K123" s="4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1" customFormat="1" x14ac:dyDescent="0.25">
      <c r="A124" s="11" t="s">
        <v>138</v>
      </c>
      <c r="B124" s="11" t="s">
        <v>139</v>
      </c>
      <c r="C124" s="11" t="s">
        <v>19</v>
      </c>
      <c r="D124" s="39" t="s">
        <v>16</v>
      </c>
      <c r="E124" s="40">
        <v>50000</v>
      </c>
      <c r="F124" s="40">
        <v>1435</v>
      </c>
      <c r="G124" s="40">
        <v>1854</v>
      </c>
      <c r="H124" s="40">
        <v>1520</v>
      </c>
      <c r="I124" s="40">
        <v>25</v>
      </c>
      <c r="J124" s="7">
        <f t="shared" ref="J124" si="49">SUM(F124:I124)</f>
        <v>4834</v>
      </c>
      <c r="K124" s="40">
        <f t="shared" ref="K124" si="50">E124-J124</f>
        <v>45166</v>
      </c>
    </row>
    <row r="125" spans="1:27" x14ac:dyDescent="0.25">
      <c r="A125" s="3" t="s">
        <v>25</v>
      </c>
      <c r="B125" s="4">
        <v>1</v>
      </c>
      <c r="C125" s="3"/>
      <c r="D125" s="5"/>
      <c r="E125" s="6">
        <f t="shared" ref="E125:K125" si="51">SUM(E124:E124)</f>
        <v>50000</v>
      </c>
      <c r="F125" s="6">
        <f t="shared" si="51"/>
        <v>1435</v>
      </c>
      <c r="G125" s="6">
        <f>SUM(G124:G124)</f>
        <v>1854</v>
      </c>
      <c r="H125" s="6">
        <f t="shared" si="51"/>
        <v>1520</v>
      </c>
      <c r="I125" s="6">
        <f t="shared" si="51"/>
        <v>25</v>
      </c>
      <c r="J125" s="6">
        <f t="shared" si="51"/>
        <v>4834</v>
      </c>
      <c r="K125" s="6">
        <f t="shared" si="51"/>
        <v>45166</v>
      </c>
    </row>
    <row r="126" spans="1:27" s="1" customFormat="1" x14ac:dyDescent="0.25">
      <c r="A126" s="9"/>
      <c r="B126" s="76"/>
      <c r="C126" s="9"/>
      <c r="D126" s="77"/>
      <c r="E126" s="78"/>
      <c r="F126" s="78"/>
      <c r="G126" s="78"/>
      <c r="H126" s="78"/>
      <c r="I126" s="78"/>
      <c r="J126" s="78"/>
      <c r="K126" s="78"/>
    </row>
    <row r="127" spans="1:27" s="1" customFormat="1" x14ac:dyDescent="0.25">
      <c r="A127" s="8" t="s">
        <v>140</v>
      </c>
      <c r="B127" s="11"/>
      <c r="C127" s="11"/>
      <c r="D127" s="39"/>
      <c r="E127" s="40"/>
      <c r="F127" s="40"/>
      <c r="G127" s="40"/>
      <c r="H127" s="40"/>
      <c r="I127" s="40"/>
      <c r="J127" s="43"/>
      <c r="K127" s="43"/>
    </row>
    <row r="128" spans="1:27" s="1" customFormat="1" x14ac:dyDescent="0.25">
      <c r="A128" s="11" t="s">
        <v>141</v>
      </c>
      <c r="B128" s="11" t="s">
        <v>142</v>
      </c>
      <c r="C128" s="54" t="s">
        <v>66</v>
      </c>
      <c r="D128" s="55" t="s">
        <v>16</v>
      </c>
      <c r="E128" s="40">
        <v>74000</v>
      </c>
      <c r="F128" s="40">
        <v>2123.8000000000002</v>
      </c>
      <c r="G128" s="40">
        <v>5435.01</v>
      </c>
      <c r="H128" s="40">
        <v>2249.6</v>
      </c>
      <c r="I128" s="40">
        <v>4198.72</v>
      </c>
      <c r="J128" s="43">
        <f>+F128+G128+H128+I128</f>
        <v>14007.130000000001</v>
      </c>
      <c r="K128" s="40">
        <f>E128-J128</f>
        <v>59992.869999999995</v>
      </c>
    </row>
    <row r="129" spans="1:11" x14ac:dyDescent="0.25">
      <c r="A129" s="3" t="s">
        <v>25</v>
      </c>
      <c r="B129" s="4">
        <v>1</v>
      </c>
      <c r="C129" s="3"/>
      <c r="D129" s="5"/>
      <c r="E129" s="6">
        <f>SUM(E128)</f>
        <v>74000</v>
      </c>
      <c r="F129" s="6">
        <f t="shared" ref="F129:K129" si="52">SUM(F128)</f>
        <v>2123.8000000000002</v>
      </c>
      <c r="G129" s="6">
        <f>SUM(G128)</f>
        <v>5435.01</v>
      </c>
      <c r="H129" s="6">
        <f t="shared" si="52"/>
        <v>2249.6</v>
      </c>
      <c r="I129" s="6">
        <f t="shared" si="52"/>
        <v>4198.72</v>
      </c>
      <c r="J129" s="6">
        <f t="shared" si="52"/>
        <v>14007.130000000001</v>
      </c>
      <c r="K129" s="6">
        <f t="shared" si="52"/>
        <v>59992.869999999995</v>
      </c>
    </row>
    <row r="130" spans="1:11" s="1" customFormat="1" x14ac:dyDescent="0.25">
      <c r="A130" s="9"/>
      <c r="B130" s="76"/>
      <c r="C130" s="9"/>
      <c r="D130" s="77"/>
      <c r="E130" s="78"/>
      <c r="F130" s="78"/>
      <c r="G130" s="78"/>
      <c r="H130" s="78"/>
      <c r="I130" s="78"/>
      <c r="J130" s="78"/>
      <c r="K130" s="78"/>
    </row>
    <row r="131" spans="1:11" s="1" customFormat="1" x14ac:dyDescent="0.25">
      <c r="A131" s="59" t="s">
        <v>143</v>
      </c>
      <c r="B131" s="11"/>
      <c r="C131" s="11"/>
      <c r="D131" s="39"/>
      <c r="E131" s="11"/>
      <c r="F131" s="43"/>
      <c r="G131" s="43"/>
      <c r="H131" s="43"/>
      <c r="I131" s="43"/>
      <c r="J131" s="43"/>
      <c r="K131" s="43"/>
    </row>
    <row r="132" spans="1:11" s="1" customFormat="1" x14ac:dyDescent="0.25">
      <c r="A132" s="11" t="s">
        <v>135</v>
      </c>
      <c r="B132" s="11" t="s">
        <v>136</v>
      </c>
      <c r="C132" s="11" t="s">
        <v>19</v>
      </c>
      <c r="D132" s="39" t="s">
        <v>16</v>
      </c>
      <c r="E132" s="44">
        <v>110000</v>
      </c>
      <c r="F132" s="43">
        <v>3157</v>
      </c>
      <c r="G132" s="43">
        <v>14457.62</v>
      </c>
      <c r="H132" s="43">
        <v>3344</v>
      </c>
      <c r="I132" s="43">
        <v>2529</v>
      </c>
      <c r="J132" s="43">
        <f>SUM(F132:I132)</f>
        <v>23487.620000000003</v>
      </c>
      <c r="K132" s="40">
        <f t="shared" ref="K132" si="53">E132-J132</f>
        <v>86512.38</v>
      </c>
    </row>
    <row r="133" spans="1:11" s="1" customFormat="1" x14ac:dyDescent="0.25">
      <c r="A133" s="11" t="s">
        <v>144</v>
      </c>
      <c r="B133" s="11" t="s">
        <v>145</v>
      </c>
      <c r="C133" s="11" t="s">
        <v>19</v>
      </c>
      <c r="D133" s="39" t="s">
        <v>20</v>
      </c>
      <c r="E133" s="44">
        <v>25200</v>
      </c>
      <c r="F133" s="43">
        <v>723.24</v>
      </c>
      <c r="G133" s="43">
        <v>0</v>
      </c>
      <c r="H133" s="43">
        <v>766.08</v>
      </c>
      <c r="I133" s="43">
        <v>25</v>
      </c>
      <c r="J133" s="43">
        <f>SUM(F133:I133)</f>
        <v>1514.3200000000002</v>
      </c>
      <c r="K133" s="40">
        <f>E133-J133</f>
        <v>23685.68</v>
      </c>
    </row>
    <row r="134" spans="1:11" s="1" customFormat="1" x14ac:dyDescent="0.25">
      <c r="A134" s="11" t="s">
        <v>146</v>
      </c>
      <c r="B134" s="11" t="s">
        <v>145</v>
      </c>
      <c r="C134" s="11" t="s">
        <v>19</v>
      </c>
      <c r="D134" s="39" t="s">
        <v>20</v>
      </c>
      <c r="E134" s="44">
        <v>43000</v>
      </c>
      <c r="F134" s="43">
        <v>1234.0999999999999</v>
      </c>
      <c r="G134" s="43">
        <v>866.06</v>
      </c>
      <c r="H134" s="43">
        <v>1307.2</v>
      </c>
      <c r="I134" s="43">
        <v>25</v>
      </c>
      <c r="J134" s="43">
        <f t="shared" ref="J134" si="54">SUM(F134:I134)</f>
        <v>3432.3599999999997</v>
      </c>
      <c r="K134" s="40">
        <v>39567.64</v>
      </c>
    </row>
    <row r="135" spans="1:11" x14ac:dyDescent="0.25">
      <c r="A135" s="3" t="s">
        <v>25</v>
      </c>
      <c r="B135" s="4">
        <v>3</v>
      </c>
      <c r="C135" s="3"/>
      <c r="D135" s="5"/>
      <c r="E135" s="6">
        <f>SUM(E132:E134)</f>
        <v>178200</v>
      </c>
      <c r="F135" s="6">
        <f t="shared" ref="F135:J135" si="55">SUM(F132:F134)</f>
        <v>5114.34</v>
      </c>
      <c r="G135" s="6">
        <f>SUM(G132:G134)</f>
        <v>15323.68</v>
      </c>
      <c r="H135" s="6">
        <f t="shared" si="55"/>
        <v>5417.28</v>
      </c>
      <c r="I135" s="6">
        <f t="shared" si="55"/>
        <v>2579</v>
      </c>
      <c r="J135" s="6">
        <f t="shared" si="55"/>
        <v>28434.300000000003</v>
      </c>
      <c r="K135" s="6">
        <f>SUM(K132:K134)</f>
        <v>149765.70000000001</v>
      </c>
    </row>
    <row r="136" spans="1:11" s="1" customFormat="1" x14ac:dyDescent="0.25">
      <c r="A136" s="9"/>
      <c r="B136" s="76"/>
      <c r="C136" s="9"/>
      <c r="D136" s="77"/>
      <c r="E136" s="78"/>
      <c r="F136" s="78"/>
      <c r="G136" s="78"/>
      <c r="H136" s="78"/>
      <c r="I136" s="78"/>
      <c r="J136" s="78"/>
      <c r="K136" s="78"/>
    </row>
    <row r="137" spans="1:11" s="1" customFormat="1" x14ac:dyDescent="0.25">
      <c r="A137" s="8" t="s">
        <v>147</v>
      </c>
      <c r="B137" s="56"/>
      <c r="C137" s="56"/>
      <c r="D137" s="57"/>
      <c r="E137" s="58"/>
      <c r="F137" s="58"/>
      <c r="G137" s="58"/>
      <c r="H137" s="58"/>
      <c r="I137" s="58"/>
      <c r="J137" s="58"/>
      <c r="K137" s="58"/>
    </row>
    <row r="138" spans="1:11" s="1" customFormat="1" x14ac:dyDescent="0.25">
      <c r="A138" s="11" t="s">
        <v>148</v>
      </c>
      <c r="B138" s="11" t="s">
        <v>149</v>
      </c>
      <c r="C138" s="11" t="s">
        <v>57</v>
      </c>
      <c r="D138" s="39" t="s">
        <v>20</v>
      </c>
      <c r="E138" s="40">
        <v>10000</v>
      </c>
      <c r="F138" s="40">
        <v>287</v>
      </c>
      <c r="G138" s="40">
        <v>0</v>
      </c>
      <c r="H138" s="40">
        <v>304</v>
      </c>
      <c r="I138" s="40">
        <v>1740.46</v>
      </c>
      <c r="J138" s="41">
        <f>SUM(F138:I138)</f>
        <v>2331.46</v>
      </c>
      <c r="K138" s="40">
        <f>E138-J138</f>
        <v>7668.54</v>
      </c>
    </row>
    <row r="139" spans="1:11" s="1" customFormat="1" x14ac:dyDescent="0.25">
      <c r="A139" s="11" t="s">
        <v>150</v>
      </c>
      <c r="B139" s="11" t="s">
        <v>151</v>
      </c>
      <c r="C139" s="1" t="s">
        <v>19</v>
      </c>
      <c r="D139" s="35" t="s">
        <v>20</v>
      </c>
      <c r="E139" s="42">
        <v>25200</v>
      </c>
      <c r="F139" s="42">
        <v>723.24</v>
      </c>
      <c r="G139" s="42">
        <v>0</v>
      </c>
      <c r="H139" s="42">
        <v>766.08</v>
      </c>
      <c r="I139" s="42">
        <v>25</v>
      </c>
      <c r="J139" s="41">
        <f t="shared" ref="J139:J140" si="56">SUM(F139:I139)</f>
        <v>1514.3200000000002</v>
      </c>
      <c r="K139" s="40">
        <f t="shared" ref="K139:K140" si="57">E139-J139</f>
        <v>23685.68</v>
      </c>
    </row>
    <row r="140" spans="1:11" s="1" customFormat="1" x14ac:dyDescent="0.25">
      <c r="A140" s="11" t="s">
        <v>152</v>
      </c>
      <c r="B140" s="11" t="s">
        <v>151</v>
      </c>
      <c r="C140" s="11" t="s">
        <v>19</v>
      </c>
      <c r="D140" s="39" t="s">
        <v>20</v>
      </c>
      <c r="E140" s="40">
        <v>47500</v>
      </c>
      <c r="F140" s="40">
        <v>1363.25</v>
      </c>
      <c r="G140" s="40">
        <v>1501.16</v>
      </c>
      <c r="H140" s="40">
        <v>1444</v>
      </c>
      <c r="I140" s="40">
        <v>25</v>
      </c>
      <c r="J140" s="41">
        <f t="shared" si="56"/>
        <v>4333.41</v>
      </c>
      <c r="K140" s="40">
        <f t="shared" si="57"/>
        <v>43166.59</v>
      </c>
    </row>
    <row r="141" spans="1:11" s="1" customFormat="1" x14ac:dyDescent="0.25">
      <c r="A141" s="11" t="s">
        <v>153</v>
      </c>
      <c r="B141" s="11" t="s">
        <v>151</v>
      </c>
      <c r="C141" s="11" t="s">
        <v>19</v>
      </c>
      <c r="D141" s="39" t="s">
        <v>16</v>
      </c>
      <c r="E141" s="40">
        <v>25200</v>
      </c>
      <c r="F141" s="40">
        <v>723.24</v>
      </c>
      <c r="G141" s="40">
        <v>0</v>
      </c>
      <c r="H141" s="40">
        <v>766.08</v>
      </c>
      <c r="I141" s="40">
        <v>25</v>
      </c>
      <c r="J141" s="41">
        <f>SUM(F141:I141)</f>
        <v>1514.3200000000002</v>
      </c>
      <c r="K141" s="40">
        <f>E141-J141</f>
        <v>23685.68</v>
      </c>
    </row>
    <row r="142" spans="1:11" s="1" customFormat="1" ht="15" customHeight="1" x14ac:dyDescent="0.25">
      <c r="A142" s="11" t="s">
        <v>154</v>
      </c>
      <c r="B142" s="11" t="s">
        <v>151</v>
      </c>
      <c r="C142" s="11" t="s">
        <v>19</v>
      </c>
      <c r="D142" s="35" t="s">
        <v>16</v>
      </c>
      <c r="E142" s="43">
        <v>25200</v>
      </c>
      <c r="F142" s="43">
        <v>723.24</v>
      </c>
      <c r="G142" s="43">
        <v>0</v>
      </c>
      <c r="H142" s="43">
        <v>766.08</v>
      </c>
      <c r="I142" s="43">
        <v>25</v>
      </c>
      <c r="J142" s="43">
        <f>SUM(F142:I142)</f>
        <v>1514.3200000000002</v>
      </c>
      <c r="K142" s="43">
        <f>E142-J142</f>
        <v>23685.68</v>
      </c>
    </row>
    <row r="143" spans="1:11" x14ac:dyDescent="0.25">
      <c r="A143" s="3" t="s">
        <v>25</v>
      </c>
      <c r="B143" s="4">
        <v>5</v>
      </c>
      <c r="C143" s="3"/>
      <c r="D143" s="5"/>
      <c r="E143" s="6">
        <f>SUM(E138:E142)</f>
        <v>133100</v>
      </c>
      <c r="F143" s="6">
        <f t="shared" ref="F143:K143" si="58">SUM(F138:F142)</f>
        <v>3819.9699999999993</v>
      </c>
      <c r="G143" s="6">
        <f>SUM(G138:G142)</f>
        <v>1501.16</v>
      </c>
      <c r="H143" s="6">
        <f t="shared" si="58"/>
        <v>4046.24</v>
      </c>
      <c r="I143" s="6">
        <f t="shared" si="58"/>
        <v>1840.46</v>
      </c>
      <c r="J143" s="6">
        <f t="shared" si="58"/>
        <v>11207.83</v>
      </c>
      <c r="K143" s="6">
        <f t="shared" si="58"/>
        <v>121892.16999999998</v>
      </c>
    </row>
    <row r="144" spans="1:11" s="1" customFormat="1" x14ac:dyDescent="0.25">
      <c r="A144" s="9"/>
      <c r="B144" s="76"/>
      <c r="C144" s="9"/>
      <c r="D144" s="77"/>
      <c r="E144" s="78"/>
      <c r="F144" s="78"/>
      <c r="G144" s="78"/>
      <c r="H144" s="78"/>
      <c r="I144" s="78"/>
      <c r="J144" s="78"/>
      <c r="K144" s="78"/>
    </row>
    <row r="145" spans="1:13" s="1" customFormat="1" x14ac:dyDescent="0.25">
      <c r="A145" s="59" t="s">
        <v>155</v>
      </c>
      <c r="B145" s="43"/>
      <c r="C145" s="43"/>
      <c r="D145" s="47"/>
      <c r="E145" s="43"/>
      <c r="F145" s="43"/>
      <c r="G145" s="43"/>
      <c r="H145" s="43"/>
      <c r="I145" s="43"/>
      <c r="J145" s="43"/>
      <c r="K145" s="43"/>
    </row>
    <row r="146" spans="1:13" s="1" customFormat="1" x14ac:dyDescent="0.25">
      <c r="A146" s="11" t="s">
        <v>156</v>
      </c>
      <c r="B146" s="43" t="s">
        <v>157</v>
      </c>
      <c r="C146" s="43" t="s">
        <v>19</v>
      </c>
      <c r="D146" s="47" t="s">
        <v>16</v>
      </c>
      <c r="E146" s="43">
        <v>74000</v>
      </c>
      <c r="F146" s="43">
        <v>2123.8000000000002</v>
      </c>
      <c r="G146" s="43">
        <v>6121.2</v>
      </c>
      <c r="H146" s="43">
        <v>2249.6</v>
      </c>
      <c r="I146" s="43">
        <v>25</v>
      </c>
      <c r="J146" s="43">
        <f>SUM(F146:I146)</f>
        <v>10519.6</v>
      </c>
      <c r="K146" s="43">
        <f>E146-J146</f>
        <v>63480.4</v>
      </c>
    </row>
    <row r="147" spans="1:13" s="1" customFormat="1" x14ac:dyDescent="0.25">
      <c r="A147" s="11" t="s">
        <v>158</v>
      </c>
      <c r="B147" s="43" t="s">
        <v>159</v>
      </c>
      <c r="C147" s="43" t="s">
        <v>160</v>
      </c>
      <c r="D147" s="47" t="s">
        <v>16</v>
      </c>
      <c r="E147" s="43">
        <v>52000</v>
      </c>
      <c r="F147" s="43">
        <v>1492.4</v>
      </c>
      <c r="G147" s="43">
        <v>2136.27</v>
      </c>
      <c r="H147" s="43">
        <v>1580.8</v>
      </c>
      <c r="I147" s="43">
        <v>152.6</v>
      </c>
      <c r="J147" s="43">
        <f>SUM(F147:I147)</f>
        <v>5362.0700000000006</v>
      </c>
      <c r="K147" s="43">
        <f>E147-J147</f>
        <v>46637.93</v>
      </c>
    </row>
    <row r="148" spans="1:13" s="1" customFormat="1" x14ac:dyDescent="0.25">
      <c r="A148" s="11" t="s">
        <v>161</v>
      </c>
      <c r="B148" s="43" t="s">
        <v>159</v>
      </c>
      <c r="C148" s="43" t="s">
        <v>19</v>
      </c>
      <c r="D148" s="47" t="s">
        <v>16</v>
      </c>
      <c r="E148" s="43">
        <v>40000</v>
      </c>
      <c r="F148" s="43">
        <v>1148</v>
      </c>
      <c r="G148" s="43">
        <v>442.65</v>
      </c>
      <c r="H148" s="43">
        <v>1216</v>
      </c>
      <c r="I148" s="43">
        <v>25</v>
      </c>
      <c r="J148" s="43">
        <f t="shared" ref="J148" si="59">SUM(F148:I148)</f>
        <v>2831.65</v>
      </c>
      <c r="K148" s="43">
        <f t="shared" ref="K148" si="60">E148-J148</f>
        <v>37168.35</v>
      </c>
    </row>
    <row r="149" spans="1:13" x14ac:dyDescent="0.25">
      <c r="A149" s="3" t="s">
        <v>25</v>
      </c>
      <c r="B149" s="4">
        <v>3</v>
      </c>
      <c r="C149" s="3"/>
      <c r="D149" s="5"/>
      <c r="E149" s="6">
        <f t="shared" ref="E149:K149" si="61">SUM(E146:E148)</f>
        <v>166000</v>
      </c>
      <c r="F149" s="6">
        <f t="shared" si="61"/>
        <v>4764.2000000000007</v>
      </c>
      <c r="G149" s="6">
        <f>SUM(G146:G148)</f>
        <v>8700.119999999999</v>
      </c>
      <c r="H149" s="6">
        <f t="shared" si="61"/>
        <v>5046.3999999999996</v>
      </c>
      <c r="I149" s="6">
        <f t="shared" si="61"/>
        <v>202.6</v>
      </c>
      <c r="J149" s="6">
        <f t="shared" si="61"/>
        <v>18713.320000000003</v>
      </c>
      <c r="K149" s="6">
        <f t="shared" si="61"/>
        <v>147286.68</v>
      </c>
    </row>
    <row r="150" spans="1:13" s="1" customFormat="1" x14ac:dyDescent="0.25">
      <c r="A150" s="56"/>
      <c r="B150" s="56"/>
      <c r="C150" s="56"/>
      <c r="D150" s="57"/>
      <c r="E150" s="58"/>
      <c r="F150" s="58"/>
      <c r="G150" s="58"/>
      <c r="H150" s="58"/>
      <c r="I150" s="58"/>
      <c r="J150" s="58"/>
      <c r="K150" s="58"/>
    </row>
    <row r="151" spans="1:13" ht="24.75" customHeight="1" x14ac:dyDescent="0.3">
      <c r="A151" s="79" t="s">
        <v>162</v>
      </c>
      <c r="B151" s="14">
        <f>+B16+B21+B25+B30+B35+B39+B43+B52+B56+B67+B75+B94+B100+B107+B113+B125+B129+B135+B143+B149</f>
        <v>74</v>
      </c>
      <c r="C151" s="13"/>
      <c r="D151" s="15"/>
      <c r="E151" s="16">
        <f>E16+E21+E25+E30+E35+E39+E43+E52+E56+E67+E75+E94+E100+E107+E113+E117+E121+E125+E129+E135+E143+E149</f>
        <v>3420490.26</v>
      </c>
      <c r="F151" s="16">
        <f>F16+F21+F25+F30+F35+F39+F43+F52+F56+F67+F75+F94+F100+F107+F113+F117+F121+F125+F129+F135+F143+F149</f>
        <v>98168.079999999987</v>
      </c>
      <c r="G151" s="16">
        <f>G16+G21+G25+G30+G35+G39+G43+G52+G56+G67+G75+G94+G100+G107+G113+G117+G121+G125+G129+G135+G143+G149</f>
        <v>221535.40999999995</v>
      </c>
      <c r="H151" s="16">
        <f>H16+H21+H25+H30+H35+H39+H43+H52+H56+H67+H75+H94+H100+H107+H113+H117+H121+H125+H129+H135+H143+H149</f>
        <v>102570.06999999999</v>
      </c>
      <c r="I151" s="16">
        <f>I16+I21+I25+I30+I35+I39+I43+I52+I56+I67+I75+I94+I100+I107+I113+I117+I121+I125+I129+I135+I143+I149</f>
        <v>64052.419999999991</v>
      </c>
      <c r="J151" s="16">
        <f>J16+J21+J25+J30+J35+J39+J43+J52+J56+J67+J75+J94+J100+J107+J113+J117+J121+J125+J129+J135+J143+J149</f>
        <v>486325.98</v>
      </c>
      <c r="K151" s="16">
        <f>K16+K21+K25+K30+K35+K39+K43+K52+K56+K67+K75+K94+K100+K107+K113+K117+K121+K125+K129+K135+K143+K149</f>
        <v>2934164.28</v>
      </c>
    </row>
    <row r="152" spans="1:13" s="85" customFormat="1" x14ac:dyDescent="0.25">
      <c r="A152" s="87"/>
      <c r="B152" s="87"/>
      <c r="C152" s="87"/>
      <c r="D152" s="88"/>
      <c r="E152" s="89"/>
      <c r="F152" s="89"/>
      <c r="G152" s="89"/>
      <c r="H152" s="89"/>
      <c r="I152" s="89"/>
      <c r="J152" s="89"/>
      <c r="K152" s="89"/>
      <c r="L152" s="90"/>
      <c r="M152" s="90"/>
    </row>
    <row r="153" spans="1:13" s="1" customFormat="1" x14ac:dyDescent="0.25">
      <c r="A153" s="21"/>
      <c r="B153" s="21"/>
      <c r="C153" s="21"/>
      <c r="D153" s="22"/>
      <c r="E153" s="23"/>
      <c r="F153" s="23"/>
      <c r="G153" s="23"/>
      <c r="H153" s="23"/>
      <c r="I153" s="23"/>
      <c r="J153" s="23"/>
      <c r="K153" s="23"/>
      <c r="L153" s="19"/>
      <c r="M153" s="19"/>
    </row>
    <row r="154" spans="1:13" s="1" customFormat="1" x14ac:dyDescent="0.25">
      <c r="A154" s="21"/>
      <c r="B154" s="21"/>
      <c r="C154" s="21"/>
      <c r="D154" s="22"/>
      <c r="E154" s="23"/>
      <c r="F154" s="23"/>
      <c r="G154" s="23"/>
      <c r="H154" s="23"/>
      <c r="I154" s="23"/>
      <c r="J154" s="23"/>
      <c r="K154" s="23"/>
      <c r="L154" s="19"/>
      <c r="M154" s="19"/>
    </row>
    <row r="155" spans="1:13" s="1" customFormat="1" ht="21" x14ac:dyDescent="0.35">
      <c r="A155" s="24"/>
      <c r="B155" s="25"/>
      <c r="C155" s="25"/>
      <c r="D155" s="26"/>
      <c r="E155" s="27"/>
      <c r="F155" s="28"/>
      <c r="G155" s="28"/>
      <c r="H155" s="28"/>
      <c r="I155" s="28"/>
      <c r="J155" s="28"/>
      <c r="K155" s="28"/>
      <c r="L155" s="19"/>
      <c r="M155" s="19"/>
    </row>
    <row r="156" spans="1:13" s="24" customFormat="1" ht="21" x14ac:dyDescent="0.35">
      <c r="A156" s="30" t="s">
        <v>169</v>
      </c>
      <c r="B156" s="25"/>
      <c r="C156" s="25"/>
      <c r="D156" s="36"/>
      <c r="E156" s="28"/>
      <c r="F156" s="25"/>
      <c r="G156" s="29"/>
      <c r="H156" s="30"/>
      <c r="I156" s="70"/>
      <c r="J156" s="70"/>
      <c r="K156" s="71"/>
      <c r="L156" s="71"/>
    </row>
    <row r="157" spans="1:13" s="24" customFormat="1" ht="21" x14ac:dyDescent="0.35">
      <c r="A157" s="24" t="s">
        <v>170</v>
      </c>
      <c r="B157" s="25"/>
      <c r="C157" s="25"/>
      <c r="D157" s="37"/>
      <c r="E157" s="25"/>
      <c r="F157" s="25"/>
      <c r="G157" s="29"/>
      <c r="I157" s="70"/>
      <c r="J157" s="70"/>
      <c r="K157" s="20"/>
      <c r="L157" s="20"/>
    </row>
    <row r="158" spans="1:13" s="1" customFormat="1" ht="21" hidden="1" x14ac:dyDescent="0.35">
      <c r="A158" s="91" t="s">
        <v>163</v>
      </c>
      <c r="B158" s="91"/>
      <c r="C158" s="91"/>
      <c r="D158" s="91"/>
      <c r="E158" s="91"/>
      <c r="F158" s="91"/>
      <c r="G158" s="91"/>
      <c r="H158" s="91"/>
      <c r="I158" s="91"/>
      <c r="J158" s="91"/>
    </row>
    <row r="159" spans="1:13" s="1" customFormat="1" hidden="1" x14ac:dyDescent="0.25">
      <c r="A159" s="21"/>
      <c r="B159" s="21"/>
      <c r="C159" s="21"/>
      <c r="D159" s="38"/>
      <c r="E159" s="19"/>
      <c r="F159" s="19"/>
      <c r="G159" s="19"/>
      <c r="H159" s="19"/>
      <c r="I159" s="19"/>
      <c r="J159" s="19"/>
    </row>
    <row r="160" spans="1:13" s="1" customFormat="1" hidden="1" x14ac:dyDescent="0.25">
      <c r="A160" s="21"/>
      <c r="B160" s="21"/>
      <c r="C160" s="21"/>
      <c r="D160" s="38"/>
      <c r="E160" s="19"/>
      <c r="F160" s="19"/>
      <c r="G160" s="19"/>
      <c r="H160" s="19"/>
      <c r="I160" s="19"/>
      <c r="J160" s="19"/>
    </row>
    <row r="161" spans="1:11" s="1" customFormat="1" hidden="1" x14ac:dyDescent="0.25">
      <c r="A161" s="21"/>
      <c r="B161" s="21"/>
      <c r="C161" s="21"/>
      <c r="D161" s="38"/>
      <c r="E161" s="19"/>
      <c r="F161" s="19"/>
      <c r="G161" s="19"/>
      <c r="H161" s="19"/>
      <c r="I161" s="19"/>
      <c r="J161" s="19"/>
    </row>
    <row r="162" spans="1:11" s="1" customFormat="1" x14ac:dyDescent="0.25">
      <c r="A162" s="21"/>
      <c r="B162" s="21"/>
      <c r="C162" s="21"/>
      <c r="D162" s="38"/>
      <c r="E162" s="19"/>
      <c r="F162" s="19"/>
      <c r="G162" s="19"/>
      <c r="H162" s="19"/>
      <c r="I162" s="19"/>
      <c r="J162" s="19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9"/>
      <c r="W319" s="9"/>
      <c r="X319" s="9"/>
      <c r="Y319" s="9"/>
      <c r="Z319" s="9"/>
      <c r="AA319" s="9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  <c r="W350" s="9"/>
      <c r="X350" s="9"/>
      <c r="Y350" s="9"/>
      <c r="Z350" s="9"/>
      <c r="AA350" s="9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  <c r="W351" s="9"/>
      <c r="X351" s="9"/>
      <c r="Y351" s="9"/>
      <c r="Z351" s="9"/>
      <c r="AA351" s="9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  <c r="W366" s="9"/>
      <c r="X366" s="9"/>
      <c r="Y366" s="9"/>
      <c r="Z366" s="9"/>
      <c r="AA366" s="9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  <c r="W367" s="9"/>
      <c r="X367" s="9"/>
      <c r="Y367" s="9"/>
      <c r="Z367" s="9"/>
      <c r="AA367" s="9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9"/>
      <c r="W368" s="9"/>
      <c r="X368" s="9"/>
      <c r="Y368" s="9"/>
      <c r="Z368" s="9"/>
      <c r="AA368" s="9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ht="24.75" customHeigh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ht="15.75" x14ac:dyDescent="0.25">
      <c r="A493" s="32"/>
      <c r="B493" s="32"/>
      <c r="C493" s="32"/>
      <c r="D493" s="33"/>
      <c r="E493" s="34"/>
      <c r="F493" s="34"/>
      <c r="G493" s="34"/>
      <c r="H493" s="34"/>
      <c r="I493" s="34"/>
      <c r="J493" s="34"/>
      <c r="K493" s="34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x14ac:dyDescent="0.25">
      <c r="E739" s="12"/>
      <c r="F739" s="12"/>
      <c r="G739" s="12"/>
      <c r="H739" s="12"/>
      <c r="I739" s="12"/>
      <c r="J739" s="12"/>
      <c r="K739" s="12"/>
    </row>
    <row r="740" spans="4:11" x14ac:dyDescent="0.25">
      <c r="E740" s="12"/>
      <c r="F740" s="12"/>
      <c r="G740" s="12"/>
      <c r="H740" s="12"/>
      <c r="I740" s="12"/>
      <c r="J740" s="12"/>
      <c r="K740" s="12"/>
    </row>
    <row r="741" spans="4:11" x14ac:dyDescent="0.25">
      <c r="E741" s="12"/>
      <c r="F741" s="12"/>
      <c r="G741" s="12"/>
      <c r="H741" s="12"/>
      <c r="I741" s="12"/>
      <c r="J741" s="12"/>
      <c r="K741" s="12"/>
    </row>
    <row r="742" spans="4:11" x14ac:dyDescent="0.25">
      <c r="E742" s="12"/>
      <c r="F742" s="12"/>
      <c r="G742" s="12"/>
      <c r="H742" s="12"/>
      <c r="I742" s="12"/>
      <c r="J742" s="12"/>
      <c r="K742" s="12"/>
    </row>
    <row r="743" spans="4:11" x14ac:dyDescent="0.25">
      <c r="E743" s="12"/>
      <c r="F743" s="12"/>
      <c r="G743" s="12"/>
      <c r="H743" s="12"/>
      <c r="I743" s="12"/>
      <c r="J743" s="12"/>
      <c r="K743" s="12"/>
    </row>
    <row r="744" spans="4:11" x14ac:dyDescent="0.25">
      <c r="E744" s="12"/>
      <c r="F744" s="12"/>
      <c r="G744" s="12"/>
      <c r="H744" s="12"/>
      <c r="I744" s="12"/>
      <c r="J744" s="12"/>
      <c r="K744" s="12"/>
    </row>
    <row r="745" spans="4:11" x14ac:dyDescent="0.25">
      <c r="E745" s="12"/>
      <c r="F745" s="12"/>
      <c r="G745" s="12"/>
      <c r="H745" s="12"/>
      <c r="I745" s="12"/>
      <c r="J745" s="12"/>
      <c r="K745" s="12"/>
    </row>
    <row r="746" spans="4:11" x14ac:dyDescent="0.25">
      <c r="E746" s="12"/>
      <c r="F746" s="12"/>
      <c r="G746" s="12"/>
      <c r="H746" s="12"/>
      <c r="I746" s="12"/>
      <c r="J746" s="12"/>
      <c r="K746" s="12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ht="15" customHeight="1" x14ac:dyDescent="0.25">
      <c r="E953" s="12"/>
      <c r="F953" s="12"/>
      <c r="G953" s="12"/>
      <c r="H953" s="12"/>
      <c r="I953" s="12"/>
      <c r="J953" s="12"/>
      <c r="K953" s="12"/>
    </row>
  </sheetData>
  <mergeCells count="16">
    <mergeCell ref="A158:J158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2025-01-27T14:16:09Z</cp:lastPrinted>
  <dcterms:created xsi:type="dcterms:W3CDTF">2023-11-10T15:26:30Z</dcterms:created>
  <dcterms:modified xsi:type="dcterms:W3CDTF">2025-01-27T14:16:35Z</dcterms:modified>
</cp:coreProperties>
</file>