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garcia\Desktop\TRANSPARENCIA CARPETA NOMINAS 2025\06-JUNIO\"/>
    </mc:Choice>
  </mc:AlternateContent>
  <xr:revisionPtr revIDLastSave="0" documentId="8_{FD1081F6-A565-4C23-BF81-E96C2EFDD634}" xr6:coauthVersionLast="47" xr6:coauthVersionMax="47" xr10:uidLastSave="{00000000-0000-0000-0000-000000000000}"/>
  <bookViews>
    <workbookView xWindow="-120" yWindow="-120" windowWidth="24240" windowHeight="13020" tabRatio="587" xr2:uid="{2D3EAF83-11C4-4897-A227-9D7D402A6A17}"/>
  </bookViews>
  <sheets>
    <sheet name="Junio-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1" i="2" l="1"/>
  <c r="E104" i="2"/>
  <c r="F104" i="2"/>
  <c r="H104" i="2"/>
  <c r="I104" i="2"/>
  <c r="J104" i="2"/>
  <c r="K104" i="2"/>
  <c r="J101" i="2"/>
  <c r="K101" i="2" s="1"/>
  <c r="G104" i="2"/>
  <c r="E74" i="2"/>
  <c r="I74" i="2"/>
  <c r="G74" i="2"/>
  <c r="F74" i="2"/>
  <c r="F38" i="2"/>
  <c r="G38" i="2"/>
  <c r="H38" i="2"/>
  <c r="I38" i="2"/>
  <c r="E38" i="2"/>
  <c r="E26" i="2"/>
  <c r="F26" i="2"/>
  <c r="G26" i="2"/>
  <c r="H26" i="2"/>
  <c r="I26" i="2"/>
  <c r="J71" i="2"/>
  <c r="K71" i="2" s="1"/>
  <c r="I16" i="2"/>
  <c r="G16" i="2"/>
  <c r="E16" i="2"/>
  <c r="F156" i="2" l="1"/>
  <c r="H66" i="2"/>
  <c r="H74" i="2" s="1"/>
  <c r="J100" i="2"/>
  <c r="K100" i="2" s="1"/>
  <c r="I21" i="2"/>
  <c r="H21" i="2"/>
  <c r="G21" i="2"/>
  <c r="F21" i="2"/>
  <c r="E21" i="2"/>
  <c r="J66" i="2" l="1"/>
  <c r="E153" i="2"/>
  <c r="J149" i="2"/>
  <c r="K149" i="2" s="1"/>
  <c r="E145" i="2"/>
  <c r="J144" i="2"/>
  <c r="K144" i="2" s="1"/>
  <c r="J122" i="2"/>
  <c r="J93" i="2"/>
  <c r="K93" i="2" s="1"/>
  <c r="J89" i="2"/>
  <c r="J88" i="2"/>
  <c r="K88" i="2" s="1"/>
  <c r="J70" i="2"/>
  <c r="K70" i="2" s="1"/>
  <c r="J69" i="2"/>
  <c r="K69" i="2" s="1"/>
  <c r="J68" i="2"/>
  <c r="K68" i="2" s="1"/>
  <c r="J64" i="2"/>
  <c r="K64" i="2" s="1"/>
  <c r="J63" i="2"/>
  <c r="K63" i="2" s="1"/>
  <c r="J60" i="2"/>
  <c r="J56" i="2"/>
  <c r="K56" i="2" s="1"/>
  <c r="J52" i="2"/>
  <c r="K52" i="2" s="1"/>
  <c r="J36" i="2" l="1"/>
  <c r="K36" i="2" s="1"/>
  <c r="J35" i="2"/>
  <c r="K35" i="2" s="1"/>
  <c r="J24" i="2"/>
  <c r="J26" i="2" s="1"/>
  <c r="J20" i="2"/>
  <c r="K20" i="2" s="1"/>
  <c r="H14" i="2" l="1"/>
  <c r="F14" i="2"/>
  <c r="H12" i="2"/>
  <c r="F12" i="2"/>
  <c r="J15" i="2"/>
  <c r="K15" i="2" s="1"/>
  <c r="J13" i="2"/>
  <c r="K13" i="2" s="1"/>
  <c r="F16" i="2" l="1"/>
  <c r="H16" i="2"/>
  <c r="J14" i="2"/>
  <c r="K14" i="2" s="1"/>
  <c r="J12" i="2"/>
  <c r="K12" i="2" s="1"/>
  <c r="J121" i="2"/>
  <c r="K121" i="2" s="1"/>
  <c r="G30" i="2"/>
  <c r="G42" i="2"/>
  <c r="G46" i="2"/>
  <c r="G53" i="2"/>
  <c r="G57" i="2"/>
  <c r="G110" i="2"/>
  <c r="G117" i="2"/>
  <c r="G123" i="2"/>
  <c r="G127" i="2"/>
  <c r="G131" i="2"/>
  <c r="G135" i="2"/>
  <c r="G139" i="2"/>
  <c r="G145" i="2"/>
  <c r="G153" i="2"/>
  <c r="G159" i="2"/>
  <c r="H127" i="2"/>
  <c r="H131" i="2"/>
  <c r="J126" i="2"/>
  <c r="K126" i="2" s="1"/>
  <c r="K127" i="2" s="1"/>
  <c r="I131" i="2"/>
  <c r="F131" i="2"/>
  <c r="E131" i="2"/>
  <c r="J130" i="2"/>
  <c r="J131" i="2" s="1"/>
  <c r="I127" i="2"/>
  <c r="F127" i="2"/>
  <c r="E127" i="2"/>
  <c r="J116" i="2"/>
  <c r="K116" i="2" s="1"/>
  <c r="J99" i="2"/>
  <c r="K99" i="2" s="1"/>
  <c r="I159" i="2"/>
  <c r="H159" i="2"/>
  <c r="F159" i="2"/>
  <c r="E159" i="2"/>
  <c r="J158" i="2"/>
  <c r="K158" i="2" s="1"/>
  <c r="J157" i="2"/>
  <c r="K157" i="2" s="1"/>
  <c r="J156" i="2"/>
  <c r="I153" i="2"/>
  <c r="H153" i="2"/>
  <c r="F153" i="2"/>
  <c r="J152" i="2"/>
  <c r="K152" i="2" s="1"/>
  <c r="J151" i="2"/>
  <c r="K151" i="2" s="1"/>
  <c r="J150" i="2"/>
  <c r="K150" i="2" s="1"/>
  <c r="J148" i="2"/>
  <c r="K148" i="2" s="1"/>
  <c r="I145" i="2"/>
  <c r="H145" i="2"/>
  <c r="F145" i="2"/>
  <c r="J143" i="2"/>
  <c r="K143" i="2" s="1"/>
  <c r="J142" i="2"/>
  <c r="K142" i="2" s="1"/>
  <c r="I139" i="2"/>
  <c r="H139" i="2"/>
  <c r="F139" i="2"/>
  <c r="E139" i="2"/>
  <c r="J138" i="2"/>
  <c r="K138" i="2" s="1"/>
  <c r="K139" i="2" s="1"/>
  <c r="I135" i="2"/>
  <c r="H135" i="2"/>
  <c r="F135" i="2"/>
  <c r="E135" i="2"/>
  <c r="J134" i="2"/>
  <c r="K134" i="2" s="1"/>
  <c r="K135" i="2" s="1"/>
  <c r="I123" i="2"/>
  <c r="H123" i="2"/>
  <c r="F123" i="2"/>
  <c r="E123" i="2"/>
  <c r="K122" i="2"/>
  <c r="J120" i="2"/>
  <c r="K120" i="2" s="1"/>
  <c r="I117" i="2"/>
  <c r="H117" i="2"/>
  <c r="F117" i="2"/>
  <c r="E117" i="2"/>
  <c r="J115" i="2"/>
  <c r="K115" i="2" s="1"/>
  <c r="J114" i="2"/>
  <c r="K114" i="2" s="1"/>
  <c r="J113" i="2"/>
  <c r="I110" i="2"/>
  <c r="H110" i="2"/>
  <c r="F110" i="2"/>
  <c r="E110" i="2"/>
  <c r="J109" i="2"/>
  <c r="K109" i="2" s="1"/>
  <c r="J108" i="2"/>
  <c r="J107" i="2"/>
  <c r="K107" i="2" s="1"/>
  <c r="J98" i="2"/>
  <c r="K98" i="2" s="1"/>
  <c r="J97" i="2"/>
  <c r="K97" i="2" s="1"/>
  <c r="J96" i="2"/>
  <c r="K96" i="2" s="1"/>
  <c r="J95" i="2"/>
  <c r="K95" i="2" s="1"/>
  <c r="J94" i="2"/>
  <c r="K94" i="2" s="1"/>
  <c r="J92" i="2"/>
  <c r="K92" i="2" s="1"/>
  <c r="J91" i="2"/>
  <c r="K91" i="2" s="1"/>
  <c r="J90" i="2"/>
  <c r="K90" i="2" s="1"/>
  <c r="K89" i="2"/>
  <c r="J87" i="2"/>
  <c r="K87" i="2" s="1"/>
  <c r="J86" i="2"/>
  <c r="K86" i="2" s="1"/>
  <c r="J85" i="2"/>
  <c r="I82" i="2"/>
  <c r="H82" i="2"/>
  <c r="G82" i="2"/>
  <c r="F82" i="2"/>
  <c r="E82" i="2"/>
  <c r="J81" i="2"/>
  <c r="K81" i="2" s="1"/>
  <c r="J80" i="2"/>
  <c r="K80" i="2" s="1"/>
  <c r="J79" i="2"/>
  <c r="K79" i="2" s="1"/>
  <c r="J78" i="2"/>
  <c r="J77" i="2"/>
  <c r="K77" i="2" s="1"/>
  <c r="K66" i="2"/>
  <c r="J65" i="2"/>
  <c r="K65" i="2" s="1"/>
  <c r="J62" i="2"/>
  <c r="K62" i="2" s="1"/>
  <c r="J61" i="2"/>
  <c r="I57" i="2"/>
  <c r="H57" i="2"/>
  <c r="F57" i="2"/>
  <c r="E57" i="2"/>
  <c r="K57" i="2"/>
  <c r="I53" i="2"/>
  <c r="H53" i="2"/>
  <c r="F53" i="2"/>
  <c r="E53" i="2"/>
  <c r="J51" i="2"/>
  <c r="K51" i="2" s="1"/>
  <c r="J50" i="2"/>
  <c r="K50" i="2" s="1"/>
  <c r="J49" i="2"/>
  <c r="K49" i="2" s="1"/>
  <c r="I46" i="2"/>
  <c r="H46" i="2"/>
  <c r="F46" i="2"/>
  <c r="E46" i="2"/>
  <c r="J45" i="2"/>
  <c r="J46" i="2" s="1"/>
  <c r="I42" i="2"/>
  <c r="H42" i="2"/>
  <c r="F42" i="2"/>
  <c r="E42" i="2"/>
  <c r="J41" i="2"/>
  <c r="K41" i="2" s="1"/>
  <c r="K42" i="2" s="1"/>
  <c r="J34" i="2"/>
  <c r="K34" i="2" s="1"/>
  <c r="J33" i="2"/>
  <c r="J38" i="2" s="1"/>
  <c r="I30" i="2"/>
  <c r="H30" i="2"/>
  <c r="F30" i="2"/>
  <c r="E30" i="2"/>
  <c r="J29" i="2"/>
  <c r="J19" i="2"/>
  <c r="J21" i="2" s="1"/>
  <c r="J11" i="2"/>
  <c r="J74" i="2" l="1"/>
  <c r="E161" i="2"/>
  <c r="J16" i="2"/>
  <c r="H161" i="2"/>
  <c r="K61" i="2"/>
  <c r="K33" i="2"/>
  <c r="K38" i="2" s="1"/>
  <c r="I161" i="2"/>
  <c r="G161" i="2"/>
  <c r="K130" i="2"/>
  <c r="K131" i="2" s="1"/>
  <c r="J127" i="2"/>
  <c r="F161" i="2"/>
  <c r="J57" i="2"/>
  <c r="J110" i="2"/>
  <c r="J135" i="2"/>
  <c r="K45" i="2"/>
  <c r="K46" i="2" s="1"/>
  <c r="J153" i="2"/>
  <c r="J30" i="2"/>
  <c r="J82" i="2"/>
  <c r="J159" i="2"/>
  <c r="K153" i="2"/>
  <c r="K123" i="2"/>
  <c r="K19" i="2"/>
  <c r="K21" i="2" s="1"/>
  <c r="K24" i="2"/>
  <c r="K26" i="2" s="1"/>
  <c r="K78" i="2"/>
  <c r="K82" i="2" s="1"/>
  <c r="K108" i="2"/>
  <c r="K110" i="2" s="1"/>
  <c r="J117" i="2"/>
  <c r="K145" i="2"/>
  <c r="J53" i="2"/>
  <c r="J123" i="2"/>
  <c r="J145" i="2"/>
  <c r="K29" i="2"/>
  <c r="K30" i="2" s="1"/>
  <c r="J42" i="2"/>
  <c r="K53" i="2"/>
  <c r="K60" i="2"/>
  <c r="J139" i="2"/>
  <c r="K156" i="2"/>
  <c r="K159" i="2" s="1"/>
  <c r="K11" i="2"/>
  <c r="K16" i="2" s="1"/>
  <c r="K85" i="2"/>
  <c r="K113" i="2"/>
  <c r="K117" i="2" s="1"/>
  <c r="K74" i="2" l="1"/>
  <c r="J161" i="2"/>
  <c r="K161" i="2" l="1"/>
</calcChain>
</file>

<file path=xl/sharedStrings.xml><?xml version="1.0" encoding="utf-8"?>
<sst xmlns="http://schemas.openxmlformats.org/spreadsheetml/2006/main" count="404" uniqueCount="186">
  <si>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</si>
  <si>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</si>
  <si>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</si>
  <si>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</si>
  <si>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</si>
  <si>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</si>
  <si>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</si>
  <si>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</si>
  <si>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</si>
  <si>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</si>
  <si>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</si>
  <si>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</si>
  <si>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</si>
  <si>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</si>
  <si>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</si>
  <si>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FIJO</t>
  </si>
  <si>
    <t>FEMENINO</t>
  </si>
  <si>
    <t>ASESOR</t>
  </si>
  <si>
    <t xml:space="preserve">FIJO </t>
  </si>
  <si>
    <t>MASCULINO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</si>
  <si>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</si>
  <si>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</si>
  <si>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</si>
  <si>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</si>
  <si>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</si>
  <si>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</si>
  <si>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</si>
  <si>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</si>
  <si>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</si>
  <si>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</si>
  <si>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</si>
  <si>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</si>
  <si>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</si>
  <si>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</si>
  <si>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</si>
  <si>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</si>
  <si>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</si>
  <si>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</si>
  <si>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</si>
  <si>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</si>
  <si>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</si>
  <si>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</si>
  <si>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DIRECCION ADMINISTRATIVA FINANCIERA</t>
  </si>
  <si>
    <t>VICTOR JOSE VALDEZ RODRIGUEZ</t>
  </si>
  <si>
    <t>DIRECTOR ADMINISTRATIVO Y FINANCIERO</t>
  </si>
  <si>
    <t>DEPARTAMENTO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</si>
  <si>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</si>
  <si>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</si>
  <si>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</si>
  <si>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</si>
  <si>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</si>
  <si>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</si>
  <si>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</si>
  <si>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</si>
  <si>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</si>
  <si>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</si>
  <si>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</si>
  <si>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</si>
  <si>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</si>
  <si>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</si>
  <si>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</si>
  <si>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</si>
  <si>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</si>
  <si>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</si>
  <si>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</si>
  <si>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</si>
  <si>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</si>
  <si>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</si>
  <si>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</si>
  <si>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</si>
  <si>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</si>
  <si>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</si>
  <si>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</si>
  <si>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</si>
  <si>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</si>
  <si>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</si>
  <si>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</si>
  <si>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</si>
  <si>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</si>
  <si>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</si>
  <si>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</si>
  <si>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</si>
  <si>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</si>
  <si>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</si>
  <si>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</si>
  <si>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</si>
  <si>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</si>
  <si>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CHOFER</t>
  </si>
  <si>
    <t>RAMON ANTONIO LUCIANO MINAYA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</si>
  <si>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</si>
  <si>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</si>
  <si>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</si>
  <si>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</si>
  <si>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</si>
  <si>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</si>
  <si>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</si>
  <si>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</si>
  <si>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</si>
  <si>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</si>
  <si>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</si>
  <si>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</si>
  <si>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</si>
  <si>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</si>
  <si>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</si>
  <si>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</si>
  <si>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</si>
  <si>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</si>
  <si>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</si>
  <si>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</si>
  <si>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</si>
  <si>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</si>
  <si>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</si>
  <si>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</si>
  <si>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</si>
  <si>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</si>
  <si>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</si>
  <si>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</si>
  <si>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</si>
  <si>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</si>
  <si>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</si>
  <si>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</si>
  <si>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</si>
  <si>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</si>
  <si>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</si>
  <si>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</si>
  <si>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</si>
  <si>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</si>
  <si>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</si>
  <si>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</si>
  <si>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</si>
  <si>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</si>
  <si>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</si>
  <si>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</si>
  <si>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</si>
  <si>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</si>
  <si>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</si>
  <si>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</si>
  <si>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</si>
  <si>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</si>
  <si>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</si>
  <si>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</si>
  <si>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</si>
  <si>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</si>
  <si>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</si>
  <si>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</si>
  <si>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</si>
  <si>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</si>
  <si>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</si>
  <si>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</si>
  <si>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</si>
  <si>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</si>
  <si>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</si>
  <si>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</si>
  <si>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</si>
  <si>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Presidente</t>
  </si>
  <si>
    <t>ABOGADO (A) II</t>
  </si>
  <si>
    <t>YENNYFEER PAREDES CARPIO</t>
  </si>
  <si>
    <t>JULIO ANGEL REYES</t>
  </si>
  <si>
    <t xml:space="preserve">Licdo. José Rojas Rojas </t>
  </si>
  <si>
    <t xml:space="preserve"> Departamento Recursos Humanos</t>
  </si>
  <si>
    <t>ALEXIS ANTONIO ALCANTARA DIONICIO</t>
  </si>
  <si>
    <t>DIRECTOR  EJECUTIVO</t>
  </si>
  <si>
    <t>ALFONSINA MARGARITA DE LA CRUZ MARTINEZ</t>
  </si>
  <si>
    <t>DIVISION INCLUSION EDUCATIVA-CONADIS</t>
  </si>
  <si>
    <t>DIVISION INCLUSION LABORAL-CONADIS</t>
  </si>
  <si>
    <t>YANINA RODRIGUEZ BERIGUETE</t>
  </si>
  <si>
    <t>ENC. DIVISION INCLUSION LABORAL</t>
  </si>
  <si>
    <t>DANIEL ALBERTO RAMIREZ RAMIREZ</t>
  </si>
  <si>
    <t>CLAUDIA YSABEL SANCHEZ TAVAREZ</t>
  </si>
  <si>
    <t>NOEL JOSE BAEZ</t>
  </si>
  <si>
    <t>JOSENIO TIBREY SORIANO</t>
  </si>
  <si>
    <t>NIEVES RAYLINA ACEVEDO RUIZ</t>
  </si>
  <si>
    <t>ROSSY ELIZABETH AYALA BOISSARD</t>
  </si>
  <si>
    <t>BREYLI MALEGNY UCETA ESPINAL</t>
  </si>
  <si>
    <t>HECTOR FELIPE OBDULIO PERZ DE LA ROSA</t>
  </si>
  <si>
    <t>SARAH MARIA TAVERAS ESTEVES</t>
  </si>
  <si>
    <t>EULISA FERMIN HERNANDEZ</t>
  </si>
  <si>
    <t>JOSE TOMAS ALCEQUIEZ PICHARDO</t>
  </si>
  <si>
    <t>GESTOR DE REDES SOCIALES</t>
  </si>
  <si>
    <t>SOPORTE INFORMATICO</t>
  </si>
  <si>
    <t>YAMILKA ARLEMIS BIDO RIVERAS</t>
  </si>
  <si>
    <t>CRISTAL DE OLEO FLORIAN</t>
  </si>
  <si>
    <t>MARISOL CORCINO ROJAS</t>
  </si>
  <si>
    <t>FELICIANO ENCARNACION MARTE</t>
  </si>
  <si>
    <t>MANUEL RAMON BAEZ</t>
  </si>
  <si>
    <t>Mes de  Julio-2025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</si>
</sst>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39" fontId="3" fillId="4" borderId="0" xfId="1" applyNumberFormat="1" applyFont="1" applyFill="1" applyBorder="1"/>
    <xf numFmtId="39" fontId="1" fillId="4" borderId="0" xfId="1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39" fontId="0" fillId="4" borderId="0" xfId="1" applyNumberFormat="1" applyFont="1" applyFill="1" applyAlignment="1">
      <alignment horizontal="right"/>
    </xf>
    <xf numFmtId="39" fontId="1" fillId="4" borderId="0" xfId="1" applyNumberFormat="1" applyFont="1" applyFill="1" applyAlignment="1">
      <alignment horizontal="right"/>
    </xf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0</xdr:row>
      <xdr:rowOff>54429</xdr:rowOff>
    </xdr:from>
    <xdr:to>
      <xdr:col>0</xdr:col>
      <xdr:colOff>1973036</xdr:colOff>
      <xdr:row>5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72F686-0F2E-4E35-BB62-7909128E5E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8" y="54429"/>
          <a:ext cx="1864178" cy="1347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2:BL963"/>
  <sheetViews>
    <sheetView tabSelected="1" zoomScale="80" zoomScaleNormal="80" workbookViewId="0">
      <pane ySplit="2" topLeftCell="A3" activePane="bottomLeft" state="frozen"/>
      <selection pane="bottomLeft" activeCell="A17" sqref="A17"/>
    </sheetView>
  </sheetViews>
  <sheetFormatPr baseColWidth="10" defaultColWidth="12.5703125" defaultRowHeight="15" x14ac:dyDescent="0.25"/>
  <cols>
    <col min="1" max="1" width="60" customWidth="1"/>
    <col min="2" max="2" width="61.7109375" bestFit="1" customWidth="1"/>
    <col min="3" max="3" width="22.5703125" bestFit="1" customWidth="1"/>
    <col min="4" max="4" width="13.4257812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2" spans="1:11" s="1" customFormat="1" ht="26.25" customHeight="1" x14ac:dyDescent="0.4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1" customFormat="1" ht="26.25" customHeight="1" x14ac:dyDescent="0.4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s="1" customFormat="1" ht="20.25" x14ac:dyDescent="0.3">
      <c r="A4" s="95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s="1" customFormat="1" ht="20.25" x14ac:dyDescent="0.3">
      <c r="A5" s="95" t="s">
        <v>185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s="1" customFormat="1" ht="8.25" customHeight="1" x14ac:dyDescent="0.3">
      <c r="A6" s="76"/>
      <c r="B6" s="75"/>
      <c r="C6" s="75"/>
      <c r="D6" s="17"/>
      <c r="E6" s="18"/>
      <c r="F6" s="18"/>
      <c r="G6" s="18"/>
      <c r="H6" s="18"/>
      <c r="I6" s="18"/>
      <c r="J6" s="18"/>
      <c r="K6" s="18"/>
    </row>
    <row r="7" spans="1:11" ht="22.5" customHeight="1" x14ac:dyDescent="0.25">
      <c r="A7" s="96" t="s">
        <v>3</v>
      </c>
      <c r="B7" s="96" t="s">
        <v>4</v>
      </c>
      <c r="C7" s="98" t="s">
        <v>5</v>
      </c>
      <c r="D7" s="98" t="s">
        <v>6</v>
      </c>
      <c r="E7" s="100" t="s">
        <v>7</v>
      </c>
      <c r="F7" s="100" t="s">
        <v>8</v>
      </c>
      <c r="G7" s="100" t="s">
        <v>9</v>
      </c>
      <c r="H7" s="100" t="s">
        <v>10</v>
      </c>
      <c r="I7" s="100" t="s">
        <v>11</v>
      </c>
      <c r="J7" s="100" t="s">
        <v>12</v>
      </c>
      <c r="K7" s="100" t="s">
        <v>13</v>
      </c>
    </row>
    <row r="8" spans="1:11" x14ac:dyDescent="0.25">
      <c r="A8" s="97"/>
      <c r="B8" s="97"/>
      <c r="C8" s="97"/>
      <c r="D8" s="99"/>
      <c r="E8" s="101"/>
      <c r="F8" s="101"/>
      <c r="G8" s="101"/>
      <c r="H8" s="101"/>
      <c r="I8" s="101"/>
      <c r="J8" s="101"/>
      <c r="K8" s="101"/>
    </row>
    <row r="9" spans="1:11" s="1" customFormat="1" x14ac:dyDescent="0.25">
      <c r="A9" s="68"/>
      <c r="B9" s="68"/>
      <c r="C9" s="68"/>
      <c r="D9" s="69"/>
      <c r="E9" s="70"/>
      <c r="F9" s="70"/>
      <c r="G9" s="70"/>
      <c r="H9" s="70"/>
      <c r="I9" s="70"/>
      <c r="J9" s="70"/>
      <c r="K9" s="70"/>
    </row>
    <row r="10" spans="1:11" s="1" customFormat="1" x14ac:dyDescent="0.25">
      <c r="A10" s="8" t="s">
        <v>14</v>
      </c>
      <c r="B10" s="8"/>
      <c r="C10" s="8"/>
      <c r="D10" s="56"/>
      <c r="E10" s="57"/>
      <c r="F10" s="57"/>
      <c r="G10" s="57"/>
      <c r="H10" s="57"/>
      <c r="I10" s="57"/>
      <c r="J10" s="57"/>
      <c r="K10" s="57"/>
    </row>
    <row r="11" spans="1:11" s="1" customFormat="1" ht="15" customHeight="1" x14ac:dyDescent="0.25">
      <c r="A11" s="11" t="s">
        <v>160</v>
      </c>
      <c r="B11" s="11" t="s">
        <v>161</v>
      </c>
      <c r="C11" s="11" t="s">
        <v>15</v>
      </c>
      <c r="D11" s="50" t="s">
        <v>19</v>
      </c>
      <c r="E11" s="90">
        <v>240000</v>
      </c>
      <c r="F11" s="43">
        <v>6888</v>
      </c>
      <c r="G11" s="43">
        <v>45213.58</v>
      </c>
      <c r="H11" s="43">
        <v>6589.14</v>
      </c>
      <c r="I11" s="43">
        <v>25</v>
      </c>
      <c r="J11" s="43">
        <f>SUM(F11:I11)</f>
        <v>58715.72</v>
      </c>
      <c r="K11" s="43">
        <f>E11-J11</f>
        <v>181284.28</v>
      </c>
    </row>
    <row r="12" spans="1:11" s="1" customFormat="1" x14ac:dyDescent="0.25">
      <c r="A12" s="11" t="s">
        <v>20</v>
      </c>
      <c r="B12" s="11" t="s">
        <v>21</v>
      </c>
      <c r="C12" s="11" t="s">
        <v>15</v>
      </c>
      <c r="D12" s="50" t="s">
        <v>16</v>
      </c>
      <c r="E12" s="87">
        <v>52000</v>
      </c>
      <c r="F12" s="40">
        <f>+E12*2.87%</f>
        <v>1492.4</v>
      </c>
      <c r="G12" s="40">
        <v>2136.27</v>
      </c>
      <c r="H12" s="40">
        <f>+E12*3.04%</f>
        <v>1580.8</v>
      </c>
      <c r="I12" s="40">
        <v>25</v>
      </c>
      <c r="J12" s="41">
        <f>SUM(F12:I12)</f>
        <v>5234.47</v>
      </c>
      <c r="K12" s="40">
        <f>E12-J12</f>
        <v>46765.53</v>
      </c>
    </row>
    <row r="13" spans="1:11" x14ac:dyDescent="0.25">
      <c r="A13" s="11" t="s">
        <v>167</v>
      </c>
      <c r="B13" s="11" t="s">
        <v>17</v>
      </c>
      <c r="C13" s="11" t="s">
        <v>15</v>
      </c>
      <c r="D13" s="88" t="s">
        <v>19</v>
      </c>
      <c r="E13" s="91">
        <v>125000</v>
      </c>
      <c r="F13" s="10">
        <v>3587.5</v>
      </c>
      <c r="G13" s="10">
        <v>17557.13</v>
      </c>
      <c r="H13" s="10">
        <v>3800</v>
      </c>
      <c r="I13" s="10">
        <v>1740.46</v>
      </c>
      <c r="J13" s="10">
        <f>+F13+G13+H13+I13</f>
        <v>26685.09</v>
      </c>
      <c r="K13" s="10">
        <f>+E13-J13</f>
        <v>98314.91</v>
      </c>
    </row>
    <row r="14" spans="1:11" s="1" customFormat="1" ht="15" customHeight="1" x14ac:dyDescent="0.25">
      <c r="A14" s="11" t="s">
        <v>156</v>
      </c>
      <c r="B14" s="11" t="s">
        <v>22</v>
      </c>
      <c r="C14" s="11" t="s">
        <v>28</v>
      </c>
      <c r="D14" s="89" t="s">
        <v>16</v>
      </c>
      <c r="E14" s="91">
        <v>63250</v>
      </c>
      <c r="F14" s="43">
        <f>+E14*2.87%</f>
        <v>1815.2750000000001</v>
      </c>
      <c r="G14" s="43">
        <v>4098.26</v>
      </c>
      <c r="H14" s="43">
        <f>+E14*3.04%</f>
        <v>1922.8</v>
      </c>
      <c r="I14" s="43">
        <v>25</v>
      </c>
      <c r="J14" s="43">
        <f>SUM(F14:I14)</f>
        <v>7861.335</v>
      </c>
      <c r="K14" s="43">
        <f>E14-J14</f>
        <v>55388.665000000001</v>
      </c>
    </row>
    <row r="15" spans="1:11" s="1" customFormat="1" ht="15" customHeight="1" x14ac:dyDescent="0.25">
      <c r="A15" s="11" t="s">
        <v>168</v>
      </c>
      <c r="B15" s="11" t="s">
        <v>21</v>
      </c>
      <c r="C15" s="11" t="s">
        <v>15</v>
      </c>
      <c r="D15" s="89" t="s">
        <v>16</v>
      </c>
      <c r="E15" s="90">
        <v>75000</v>
      </c>
      <c r="F15" s="43">
        <v>2152.5</v>
      </c>
      <c r="G15" s="43">
        <v>6309.38</v>
      </c>
      <c r="H15" s="43">
        <v>2280</v>
      </c>
      <c r="I15" s="43">
        <v>25</v>
      </c>
      <c r="J15" s="43">
        <f>+F15+G15+H15+I15</f>
        <v>10766.880000000001</v>
      </c>
      <c r="K15" s="43">
        <f>+E15-J15</f>
        <v>64233.119999999995</v>
      </c>
    </row>
    <row r="16" spans="1:11" x14ac:dyDescent="0.25">
      <c r="A16" s="3" t="s">
        <v>23</v>
      </c>
      <c r="B16" s="4">
        <v>5</v>
      </c>
      <c r="C16" s="3"/>
      <c r="D16" s="5"/>
      <c r="E16" s="6">
        <f t="shared" ref="E16:K16" si="0">SUM(E11:E15)</f>
        <v>555250</v>
      </c>
      <c r="F16" s="6">
        <f t="shared" si="0"/>
        <v>15935.674999999999</v>
      </c>
      <c r="G16" s="6">
        <f t="shared" si="0"/>
        <v>75314.62</v>
      </c>
      <c r="H16" s="6">
        <f t="shared" si="0"/>
        <v>16172.74</v>
      </c>
      <c r="I16" s="6">
        <f t="shared" si="0"/>
        <v>1840.46</v>
      </c>
      <c r="J16" s="6">
        <f t="shared" si="0"/>
        <v>109263.49500000001</v>
      </c>
      <c r="K16" s="6">
        <f t="shared" si="0"/>
        <v>445986.50499999995</v>
      </c>
    </row>
    <row r="17" spans="1:11" s="80" customFormat="1" x14ac:dyDescent="0.25">
      <c r="A17" s="78"/>
      <c r="B17" s="78"/>
      <c r="C17" s="78"/>
      <c r="D17" s="79"/>
      <c r="E17" s="77"/>
      <c r="F17" s="77"/>
      <c r="G17" s="77"/>
      <c r="H17" s="77"/>
      <c r="I17" s="77"/>
      <c r="J17" s="77"/>
      <c r="K17" s="77"/>
    </row>
    <row r="18" spans="1:11" s="1" customFormat="1" x14ac:dyDescent="0.25">
      <c r="A18" s="8" t="s">
        <v>24</v>
      </c>
      <c r="B18" s="8"/>
      <c r="C18" s="8"/>
      <c r="D18" s="56"/>
      <c r="E18" s="57" t="s">
        <v>25</v>
      </c>
      <c r="F18" s="57"/>
      <c r="G18" s="57"/>
      <c r="H18" s="57"/>
      <c r="I18" s="57"/>
      <c r="J18" s="57"/>
      <c r="K18" s="57"/>
    </row>
    <row r="19" spans="1:11" s="1" customFormat="1" x14ac:dyDescent="0.25">
      <c r="A19" s="11" t="s">
        <v>26</v>
      </c>
      <c r="B19" s="11" t="s">
        <v>27</v>
      </c>
      <c r="C19" s="11" t="s">
        <v>28</v>
      </c>
      <c r="D19" s="50" t="s">
        <v>19</v>
      </c>
      <c r="E19" s="42">
        <v>69000</v>
      </c>
      <c r="F19" s="58">
        <v>1980.3</v>
      </c>
      <c r="G19" s="42">
        <v>5180.3</v>
      </c>
      <c r="H19" s="42">
        <v>2097.6</v>
      </c>
      <c r="I19" s="42">
        <v>25</v>
      </c>
      <c r="J19" s="41">
        <f>SUM(F19:I19)</f>
        <v>9283.2000000000007</v>
      </c>
      <c r="K19" s="40">
        <f>E19-J19</f>
        <v>59716.800000000003</v>
      </c>
    </row>
    <row r="20" spans="1:11" s="1" customFormat="1" x14ac:dyDescent="0.25">
      <c r="A20" s="11" t="s">
        <v>29</v>
      </c>
      <c r="B20" s="11" t="s">
        <v>27</v>
      </c>
      <c r="C20" s="11" t="s">
        <v>28</v>
      </c>
      <c r="D20" s="50" t="s">
        <v>16</v>
      </c>
      <c r="E20" s="40">
        <v>36800</v>
      </c>
      <c r="F20" s="40">
        <v>1056.1600000000001</v>
      </c>
      <c r="G20" s="40">
        <v>0</v>
      </c>
      <c r="H20" s="40">
        <v>1118.72</v>
      </c>
      <c r="I20" s="40">
        <v>1868.06</v>
      </c>
      <c r="J20" s="41">
        <f>+F20+G20+H20+I20</f>
        <v>4042.94</v>
      </c>
      <c r="K20" s="40">
        <f>+E20-J20</f>
        <v>32757.06</v>
      </c>
    </row>
    <row r="21" spans="1:11" x14ac:dyDescent="0.25">
      <c r="A21" s="3" t="s">
        <v>23</v>
      </c>
      <c r="B21" s="4">
        <v>2</v>
      </c>
      <c r="C21" s="3"/>
      <c r="D21" s="5"/>
      <c r="E21" s="6">
        <f t="shared" ref="E21:K21" si="1">SUM(E19:E20)</f>
        <v>105800</v>
      </c>
      <c r="F21" s="6">
        <f t="shared" si="1"/>
        <v>3036.46</v>
      </c>
      <c r="G21" s="6">
        <f t="shared" si="1"/>
        <v>5180.3</v>
      </c>
      <c r="H21" s="6">
        <f t="shared" si="1"/>
        <v>3216.3199999999997</v>
      </c>
      <c r="I21" s="6">
        <f t="shared" si="1"/>
        <v>1893.06</v>
      </c>
      <c r="J21" s="6">
        <f t="shared" si="1"/>
        <v>13326.140000000001</v>
      </c>
      <c r="K21" s="6">
        <f t="shared" si="1"/>
        <v>92473.86</v>
      </c>
    </row>
    <row r="22" spans="1:11" s="1" customFormat="1" x14ac:dyDescent="0.25">
      <c r="A22" s="68"/>
      <c r="B22" s="68"/>
      <c r="C22" s="68"/>
      <c r="D22" s="69"/>
      <c r="E22" s="86"/>
      <c r="F22" s="70"/>
      <c r="G22" s="70"/>
      <c r="H22" s="70"/>
      <c r="I22" s="70"/>
      <c r="J22" s="70"/>
      <c r="K22" s="70"/>
    </row>
    <row r="23" spans="1:11" s="1" customFormat="1" x14ac:dyDescent="0.25">
      <c r="A23" s="8" t="s">
        <v>30</v>
      </c>
      <c r="B23" s="11"/>
      <c r="D23" s="50"/>
      <c r="E23" s="42"/>
      <c r="F23" s="42"/>
      <c r="G23" s="42"/>
      <c r="H23" s="42"/>
      <c r="I23" s="42"/>
      <c r="J23" s="42"/>
      <c r="K23" s="42"/>
    </row>
    <row r="24" spans="1:11" s="1" customFormat="1" x14ac:dyDescent="0.25">
      <c r="A24" s="11" t="s">
        <v>31</v>
      </c>
      <c r="B24" s="11" t="s">
        <v>32</v>
      </c>
      <c r="C24" s="11" t="s">
        <v>18</v>
      </c>
      <c r="D24" s="50" t="s">
        <v>16</v>
      </c>
      <c r="E24" s="42">
        <v>125000</v>
      </c>
      <c r="F24" s="42">
        <v>3587.5</v>
      </c>
      <c r="G24" s="59">
        <v>17557.13</v>
      </c>
      <c r="H24" s="42">
        <v>3800</v>
      </c>
      <c r="I24" s="42">
        <v>4244.46</v>
      </c>
      <c r="J24" s="41">
        <f>+F24+G24+H24+I24</f>
        <v>29189.09</v>
      </c>
      <c r="K24" s="40">
        <f>E24-J24</f>
        <v>95810.91</v>
      </c>
    </row>
    <row r="25" spans="1:11" s="1" customFormat="1" x14ac:dyDescent="0.25">
      <c r="A25" s="11" t="s">
        <v>176</v>
      </c>
      <c r="B25" s="11" t="s">
        <v>17</v>
      </c>
      <c r="C25" s="11" t="s">
        <v>18</v>
      </c>
      <c r="D25" s="50" t="s">
        <v>16</v>
      </c>
      <c r="E25" s="42">
        <v>85000</v>
      </c>
      <c r="F25" s="42">
        <v>2439.5</v>
      </c>
      <c r="G25" s="59">
        <v>8576.99</v>
      </c>
      <c r="H25" s="42">
        <v>2584</v>
      </c>
      <c r="I25" s="42">
        <v>25</v>
      </c>
      <c r="J25" s="41">
        <v>13625.49</v>
      </c>
      <c r="K25" s="40">
        <v>71374.509999999995</v>
      </c>
    </row>
    <row r="26" spans="1:11" x14ac:dyDescent="0.25">
      <c r="A26" s="3" t="s">
        <v>23</v>
      </c>
      <c r="B26" s="4">
        <v>2</v>
      </c>
      <c r="C26" s="3"/>
      <c r="D26" s="5"/>
      <c r="E26" s="6">
        <f t="shared" ref="E26:K26" si="2">SUM(E24:E25)</f>
        <v>210000</v>
      </c>
      <c r="F26" s="6">
        <f t="shared" si="2"/>
        <v>6027</v>
      </c>
      <c r="G26" s="6">
        <f t="shared" si="2"/>
        <v>26134.120000000003</v>
      </c>
      <c r="H26" s="6">
        <f t="shared" si="2"/>
        <v>6384</v>
      </c>
      <c r="I26" s="6">
        <f t="shared" si="2"/>
        <v>4269.46</v>
      </c>
      <c r="J26" s="6">
        <f t="shared" si="2"/>
        <v>42814.58</v>
      </c>
      <c r="K26" s="6">
        <f t="shared" si="2"/>
        <v>167185.41999999998</v>
      </c>
    </row>
    <row r="27" spans="1:11" s="1" customFormat="1" x14ac:dyDescent="0.25">
      <c r="A27" s="68"/>
      <c r="B27" s="68"/>
      <c r="C27" s="68"/>
      <c r="D27" s="69"/>
      <c r="E27" s="70"/>
      <c r="F27" s="70"/>
      <c r="G27" s="70"/>
      <c r="H27" s="70"/>
      <c r="I27" s="70"/>
      <c r="J27" s="70"/>
      <c r="K27" s="70"/>
    </row>
    <row r="28" spans="1:11" s="1" customFormat="1" x14ac:dyDescent="0.25">
      <c r="A28" s="8" t="s">
        <v>33</v>
      </c>
      <c r="B28" s="8"/>
      <c r="C28" s="8"/>
      <c r="D28" s="56"/>
      <c r="E28" s="57"/>
      <c r="F28" s="57"/>
      <c r="G28" s="57"/>
      <c r="H28" s="57"/>
      <c r="I28" s="57"/>
      <c r="J28" s="57"/>
      <c r="K28" s="57"/>
    </row>
    <row r="29" spans="1:11" s="1" customFormat="1" x14ac:dyDescent="0.25">
      <c r="A29" s="11" t="s">
        <v>34</v>
      </c>
      <c r="B29" s="67" t="s">
        <v>155</v>
      </c>
      <c r="C29" s="1" t="s">
        <v>18</v>
      </c>
      <c r="D29" s="50" t="s">
        <v>16</v>
      </c>
      <c r="E29" s="43">
        <v>87000</v>
      </c>
      <c r="F29" s="43">
        <v>2496.9</v>
      </c>
      <c r="G29" s="43">
        <v>9047.44</v>
      </c>
      <c r="H29" s="43">
        <v>2644.8</v>
      </c>
      <c r="I29" s="31">
        <v>1277</v>
      </c>
      <c r="J29" s="41">
        <f>SUM(F29:I29)</f>
        <v>15466.14</v>
      </c>
      <c r="K29" s="40">
        <f>E29-J29</f>
        <v>71533.86</v>
      </c>
    </row>
    <row r="30" spans="1:11" x14ac:dyDescent="0.25">
      <c r="A30" s="3" t="s">
        <v>23</v>
      </c>
      <c r="B30" s="4">
        <v>1</v>
      </c>
      <c r="C30" s="3"/>
      <c r="D30" s="5"/>
      <c r="E30" s="6">
        <f t="shared" ref="E30:K30" si="3">SUM(E29:E29)</f>
        <v>87000</v>
      </c>
      <c r="F30" s="6">
        <f t="shared" si="3"/>
        <v>2496.9</v>
      </c>
      <c r="G30" s="6">
        <f t="shared" si="3"/>
        <v>9047.44</v>
      </c>
      <c r="H30" s="6">
        <f t="shared" si="3"/>
        <v>2644.8</v>
      </c>
      <c r="I30" s="6">
        <f t="shared" si="3"/>
        <v>1277</v>
      </c>
      <c r="J30" s="6">
        <f t="shared" si="3"/>
        <v>15466.14</v>
      </c>
      <c r="K30" s="6">
        <f t="shared" si="3"/>
        <v>71533.86</v>
      </c>
    </row>
    <row r="31" spans="1:11" s="1" customFormat="1" x14ac:dyDescent="0.25">
      <c r="A31" s="68"/>
      <c r="B31" s="68"/>
      <c r="C31" s="68"/>
      <c r="D31" s="69"/>
      <c r="E31" s="70"/>
      <c r="F31" s="70"/>
      <c r="G31" s="70"/>
      <c r="H31" s="70"/>
      <c r="I31" s="70"/>
      <c r="J31" s="70"/>
      <c r="K31" s="70"/>
    </row>
    <row r="32" spans="1:11" s="1" customFormat="1" x14ac:dyDescent="0.25">
      <c r="A32" s="55" t="s">
        <v>35</v>
      </c>
      <c r="B32" s="8"/>
      <c r="C32" s="8"/>
      <c r="D32" s="56"/>
      <c r="E32" s="57"/>
      <c r="F32" s="57"/>
      <c r="G32" s="57"/>
      <c r="H32" s="57"/>
      <c r="I32" s="57"/>
      <c r="J32" s="57"/>
      <c r="K32" s="57"/>
    </row>
    <row r="33" spans="1:64" s="1" customFormat="1" x14ac:dyDescent="0.25">
      <c r="A33" s="50" t="s">
        <v>36</v>
      </c>
      <c r="B33" s="11" t="s">
        <v>37</v>
      </c>
      <c r="C33" s="11" t="s">
        <v>15</v>
      </c>
      <c r="D33" s="50" t="s">
        <v>19</v>
      </c>
      <c r="E33" s="41">
        <v>26250</v>
      </c>
      <c r="F33" s="41">
        <v>753.38</v>
      </c>
      <c r="G33" s="41">
        <v>0</v>
      </c>
      <c r="H33" s="41">
        <v>798</v>
      </c>
      <c r="I33" s="41">
        <v>280.2</v>
      </c>
      <c r="J33" s="41">
        <f>SUM(F33:I33)</f>
        <v>1831.5800000000002</v>
      </c>
      <c r="K33" s="40">
        <f>E33-J33</f>
        <v>24418.42</v>
      </c>
    </row>
    <row r="34" spans="1:64" s="1" customFormat="1" x14ac:dyDescent="0.25">
      <c r="A34" s="50" t="s">
        <v>38</v>
      </c>
      <c r="B34" s="11" t="s">
        <v>39</v>
      </c>
      <c r="C34" s="11" t="s">
        <v>15</v>
      </c>
      <c r="D34" s="50" t="s">
        <v>19</v>
      </c>
      <c r="E34" s="41">
        <v>42000</v>
      </c>
      <c r="F34" s="41">
        <v>1205.4000000000001</v>
      </c>
      <c r="G34" s="41">
        <v>724.92</v>
      </c>
      <c r="H34" s="41">
        <v>1276.8</v>
      </c>
      <c r="I34" s="41">
        <v>280.2</v>
      </c>
      <c r="J34" s="41">
        <f>SUM(F34:I34)</f>
        <v>3487.3199999999997</v>
      </c>
      <c r="K34" s="40">
        <f>E34-J34</f>
        <v>38512.68</v>
      </c>
    </row>
    <row r="35" spans="1:64" s="1" customFormat="1" x14ac:dyDescent="0.25">
      <c r="A35" s="50" t="s">
        <v>169</v>
      </c>
      <c r="B35" s="11" t="s">
        <v>37</v>
      </c>
      <c r="C35" s="11" t="s">
        <v>15</v>
      </c>
      <c r="D35" s="50" t="s">
        <v>19</v>
      </c>
      <c r="E35" s="41">
        <v>30000</v>
      </c>
      <c r="F35" s="41">
        <v>861</v>
      </c>
      <c r="G35" s="41">
        <v>0</v>
      </c>
      <c r="H35" s="41">
        <v>912</v>
      </c>
      <c r="I35" s="41">
        <v>25</v>
      </c>
      <c r="J35" s="41">
        <f>+F35+G35+H35+I35</f>
        <v>1798</v>
      </c>
      <c r="K35" s="40">
        <f>+E35-J35</f>
        <v>28202</v>
      </c>
    </row>
    <row r="36" spans="1:64" s="1" customFormat="1" x14ac:dyDescent="0.25">
      <c r="A36" s="50" t="s">
        <v>170</v>
      </c>
      <c r="B36" s="11" t="s">
        <v>37</v>
      </c>
      <c r="C36" s="11" t="s">
        <v>15</v>
      </c>
      <c r="D36" s="50" t="s">
        <v>19</v>
      </c>
      <c r="E36" s="41">
        <v>40000</v>
      </c>
      <c r="F36" s="41">
        <v>1148</v>
      </c>
      <c r="G36" s="41">
        <v>442.65</v>
      </c>
      <c r="H36" s="41">
        <v>1216</v>
      </c>
      <c r="I36" s="41">
        <v>25</v>
      </c>
      <c r="J36" s="41">
        <f>+F36+G36+H36+I36</f>
        <v>2831.65</v>
      </c>
      <c r="K36" s="40">
        <f>+E36-J36</f>
        <v>37168.35</v>
      </c>
    </row>
    <row r="37" spans="1:64" s="1" customFormat="1" x14ac:dyDescent="0.25">
      <c r="A37" s="50" t="s">
        <v>177</v>
      </c>
      <c r="B37" s="11" t="s">
        <v>178</v>
      </c>
      <c r="C37" s="11" t="s">
        <v>15</v>
      </c>
      <c r="D37" s="50" t="s">
        <v>19</v>
      </c>
      <c r="E37" s="41">
        <v>42000</v>
      </c>
      <c r="F37" s="41">
        <v>1205.4000000000001</v>
      </c>
      <c r="G37" s="41">
        <v>724.92</v>
      </c>
      <c r="H37" s="41">
        <v>1276.8</v>
      </c>
      <c r="I37" s="41">
        <v>25</v>
      </c>
      <c r="J37" s="41">
        <v>3232.12</v>
      </c>
      <c r="K37" s="40">
        <v>38767.879999999997</v>
      </c>
    </row>
    <row r="38" spans="1:64" x14ac:dyDescent="0.25">
      <c r="A38" s="3" t="s">
        <v>23</v>
      </c>
      <c r="B38" s="4">
        <v>5</v>
      </c>
      <c r="C38" s="3"/>
      <c r="D38" s="5"/>
      <c r="E38" s="6">
        <f t="shared" ref="E38:K38" si="4">SUM(E33:E37)</f>
        <v>180250</v>
      </c>
      <c r="F38" s="6">
        <f t="shared" si="4"/>
        <v>5173.18</v>
      </c>
      <c r="G38" s="6">
        <f t="shared" si="4"/>
        <v>1892.4899999999998</v>
      </c>
      <c r="H38" s="6">
        <f t="shared" si="4"/>
        <v>5479.6</v>
      </c>
      <c r="I38" s="6">
        <f t="shared" si="4"/>
        <v>635.4</v>
      </c>
      <c r="J38" s="6">
        <f t="shared" si="4"/>
        <v>13180.669999999998</v>
      </c>
      <c r="K38" s="6">
        <f t="shared" si="4"/>
        <v>167069.33000000002</v>
      </c>
    </row>
    <row r="39" spans="1:64" s="1" customFormat="1" x14ac:dyDescent="0.25">
      <c r="A39" s="9"/>
      <c r="B39" s="71"/>
      <c r="C39" s="9"/>
      <c r="D39" s="72"/>
      <c r="E39" s="73"/>
      <c r="F39" s="73"/>
      <c r="G39" s="73"/>
      <c r="H39" s="73"/>
      <c r="I39" s="73"/>
      <c r="J39" s="73"/>
      <c r="K39" s="73"/>
    </row>
    <row r="40" spans="1:64" s="1" customFormat="1" x14ac:dyDescent="0.25">
      <c r="A40" s="55" t="s">
        <v>40</v>
      </c>
      <c r="B40" s="8"/>
      <c r="C40" s="8"/>
      <c r="D40" s="50"/>
      <c r="E40" s="57"/>
      <c r="F40" s="57"/>
      <c r="G40" s="57"/>
      <c r="H40" s="57"/>
      <c r="I40" s="57"/>
      <c r="J40" s="57"/>
      <c r="K40" s="57"/>
    </row>
    <row r="41" spans="1:64" s="1" customFormat="1" x14ac:dyDescent="0.25">
      <c r="A41" s="47" t="s">
        <v>41</v>
      </c>
      <c r="B41" s="47" t="s">
        <v>179</v>
      </c>
      <c r="C41" s="11" t="s">
        <v>28</v>
      </c>
      <c r="D41" s="50" t="s">
        <v>19</v>
      </c>
      <c r="E41" s="42">
        <v>54000</v>
      </c>
      <c r="F41" s="42">
        <v>1549.8</v>
      </c>
      <c r="G41" s="42">
        <v>2161.2199999999998</v>
      </c>
      <c r="H41" s="42">
        <v>1641.6</v>
      </c>
      <c r="I41" s="42">
        <v>1740.46</v>
      </c>
      <c r="J41" s="41">
        <f>SUM(F41:I41)</f>
        <v>7093.079999999999</v>
      </c>
      <c r="K41" s="40">
        <f>E41-J41</f>
        <v>46906.92</v>
      </c>
    </row>
    <row r="42" spans="1:64" x14ac:dyDescent="0.25">
      <c r="A42" s="3" t="s">
        <v>23</v>
      </c>
      <c r="B42" s="4">
        <v>1</v>
      </c>
      <c r="C42" s="3"/>
      <c r="D42" s="5"/>
      <c r="E42" s="6">
        <f t="shared" ref="E42:K42" si="5">SUM(E41)</f>
        <v>54000</v>
      </c>
      <c r="F42" s="6">
        <f t="shared" si="5"/>
        <v>1549.8</v>
      </c>
      <c r="G42" s="6">
        <f t="shared" si="5"/>
        <v>2161.2199999999998</v>
      </c>
      <c r="H42" s="6">
        <f t="shared" si="5"/>
        <v>1641.6</v>
      </c>
      <c r="I42" s="6">
        <f t="shared" si="5"/>
        <v>1740.46</v>
      </c>
      <c r="J42" s="6">
        <f t="shared" si="5"/>
        <v>7093.079999999999</v>
      </c>
      <c r="K42" s="6">
        <f t="shared" si="5"/>
        <v>46906.92</v>
      </c>
    </row>
    <row r="43" spans="1:64" s="1" customFormat="1" x14ac:dyDescent="0.25">
      <c r="A43" s="9"/>
      <c r="B43" s="71"/>
      <c r="C43" s="9"/>
      <c r="D43" s="72"/>
      <c r="E43" s="73"/>
      <c r="F43" s="73"/>
      <c r="G43" s="73"/>
      <c r="H43" s="73"/>
      <c r="I43" s="73"/>
      <c r="J43" s="73"/>
      <c r="K43" s="73"/>
    </row>
    <row r="44" spans="1:64" s="1" customFormat="1" x14ac:dyDescent="0.25">
      <c r="A44" s="55" t="s">
        <v>42</v>
      </c>
      <c r="B44" s="8"/>
      <c r="C44" s="8"/>
      <c r="D44" s="50"/>
      <c r="E44" s="57"/>
      <c r="F44" s="57"/>
      <c r="G44" s="57"/>
      <c r="H44" s="57"/>
      <c r="I44" s="57"/>
      <c r="J44" s="57"/>
      <c r="K44" s="57"/>
    </row>
    <row r="45" spans="1:64" s="1" customFormat="1" x14ac:dyDescent="0.25">
      <c r="A45" s="11" t="s">
        <v>43</v>
      </c>
      <c r="B45" s="11" t="s">
        <v>44</v>
      </c>
      <c r="C45" s="11" t="s">
        <v>28</v>
      </c>
      <c r="D45" s="50" t="s">
        <v>19</v>
      </c>
      <c r="E45" s="23">
        <v>165000</v>
      </c>
      <c r="F45" s="23">
        <v>4735.5</v>
      </c>
      <c r="G45" s="23">
        <v>27394.99</v>
      </c>
      <c r="H45" s="23">
        <v>5016</v>
      </c>
      <c r="I45" s="23">
        <v>5932.9</v>
      </c>
      <c r="J45" s="41">
        <f>+F45+G45+H45+I45</f>
        <v>43079.390000000007</v>
      </c>
      <c r="K45" s="40">
        <f>E45-J45</f>
        <v>121920.60999999999</v>
      </c>
    </row>
    <row r="46" spans="1:64" s="64" customFormat="1" x14ac:dyDescent="0.25">
      <c r="A46" s="60" t="s">
        <v>23</v>
      </c>
      <c r="B46" s="61">
        <v>1</v>
      </c>
      <c r="C46" s="60"/>
      <c r="D46" s="62"/>
      <c r="E46" s="63">
        <f t="shared" ref="E46:K46" si="6">SUM(E45:E45)</f>
        <v>165000</v>
      </c>
      <c r="F46" s="63">
        <f t="shared" si="6"/>
        <v>4735.5</v>
      </c>
      <c r="G46" s="63">
        <f t="shared" si="6"/>
        <v>27394.99</v>
      </c>
      <c r="H46" s="63">
        <f t="shared" si="6"/>
        <v>5016</v>
      </c>
      <c r="I46" s="63">
        <f t="shared" si="6"/>
        <v>5932.9</v>
      </c>
      <c r="J46" s="63">
        <f t="shared" si="6"/>
        <v>43079.390000000007</v>
      </c>
      <c r="K46" s="63">
        <f t="shared" si="6"/>
        <v>121920.60999999999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s="1" customFormat="1" x14ac:dyDescent="0.25">
      <c r="A47" s="8"/>
      <c r="B47" s="55"/>
      <c r="C47" s="8"/>
      <c r="D47" s="56"/>
      <c r="E47" s="57"/>
      <c r="F47" s="57"/>
      <c r="G47" s="57"/>
      <c r="H47" s="57"/>
      <c r="I47" s="57"/>
      <c r="J47" s="57"/>
      <c r="K47" s="57"/>
    </row>
    <row r="48" spans="1:64" s="1" customFormat="1" x14ac:dyDescent="0.25">
      <c r="A48" s="55" t="s">
        <v>45</v>
      </c>
      <c r="B48" s="8"/>
      <c r="C48" s="8"/>
      <c r="D48" s="50"/>
      <c r="E48" s="57"/>
      <c r="F48" s="57"/>
      <c r="G48" s="57"/>
      <c r="H48" s="57"/>
      <c r="I48" s="57"/>
      <c r="J48" s="57"/>
      <c r="K48" s="57"/>
    </row>
    <row r="49" spans="1:11" s="1" customFormat="1" x14ac:dyDescent="0.25">
      <c r="A49" s="47" t="s">
        <v>46</v>
      </c>
      <c r="B49" s="47" t="s">
        <v>47</v>
      </c>
      <c r="C49" s="1" t="s">
        <v>28</v>
      </c>
      <c r="D49" s="50" t="s">
        <v>16</v>
      </c>
      <c r="E49" s="43">
        <v>74750</v>
      </c>
      <c r="F49" s="43">
        <v>2145.33</v>
      </c>
      <c r="G49" s="43">
        <v>6262.33</v>
      </c>
      <c r="H49" s="43">
        <v>2272.4</v>
      </c>
      <c r="I49" s="43">
        <v>1882.2</v>
      </c>
      <c r="J49" s="41">
        <f>SUM(F49:I49)</f>
        <v>12562.26</v>
      </c>
      <c r="K49" s="40">
        <f>E49-J49</f>
        <v>62187.74</v>
      </c>
    </row>
    <row r="50" spans="1:11" s="1" customFormat="1" x14ac:dyDescent="0.25">
      <c r="A50" s="11" t="s">
        <v>48</v>
      </c>
      <c r="B50" s="11" t="s">
        <v>49</v>
      </c>
      <c r="C50" s="1" t="s">
        <v>50</v>
      </c>
      <c r="D50" s="50" t="s">
        <v>16</v>
      </c>
      <c r="E50" s="43">
        <v>22599.26</v>
      </c>
      <c r="F50" s="43">
        <v>648.6</v>
      </c>
      <c r="G50" s="43">
        <v>0</v>
      </c>
      <c r="H50" s="43">
        <v>687.02</v>
      </c>
      <c r="I50" s="43">
        <v>152.6</v>
      </c>
      <c r="J50" s="41">
        <f>SUM(F50:I50)</f>
        <v>1488.2199999999998</v>
      </c>
      <c r="K50" s="40">
        <f>E50-J50</f>
        <v>21111.039999999997</v>
      </c>
    </row>
    <row r="51" spans="1:11" s="1" customFormat="1" x14ac:dyDescent="0.25">
      <c r="A51" s="11" t="s">
        <v>51</v>
      </c>
      <c r="B51" s="11" t="s">
        <v>52</v>
      </c>
      <c r="C51" s="1" t="s">
        <v>18</v>
      </c>
      <c r="D51" s="50" t="s">
        <v>16</v>
      </c>
      <c r="E51" s="43">
        <v>42180</v>
      </c>
      <c r="F51" s="43">
        <v>1210.57</v>
      </c>
      <c r="G51" s="43">
        <v>750.32</v>
      </c>
      <c r="H51" s="43">
        <v>1282.27</v>
      </c>
      <c r="I51" s="43">
        <v>25</v>
      </c>
      <c r="J51" s="41">
        <f>SUM(F51:I51)</f>
        <v>3268.16</v>
      </c>
      <c r="K51" s="40">
        <f>E51-J51</f>
        <v>38911.839999999997</v>
      </c>
    </row>
    <row r="52" spans="1:11" s="1" customFormat="1" x14ac:dyDescent="0.25">
      <c r="A52" s="11" t="s">
        <v>53</v>
      </c>
      <c r="B52" s="11" t="s">
        <v>54</v>
      </c>
      <c r="C52" s="1" t="s">
        <v>28</v>
      </c>
      <c r="D52" s="50" t="s">
        <v>16</v>
      </c>
      <c r="E52" s="43">
        <v>74750</v>
      </c>
      <c r="F52" s="43">
        <v>2145.33</v>
      </c>
      <c r="G52" s="43">
        <v>6262.33</v>
      </c>
      <c r="H52" s="43">
        <v>2272.4</v>
      </c>
      <c r="I52" s="43">
        <v>332.6</v>
      </c>
      <c r="J52" s="41">
        <f>SUM(F52:I52)</f>
        <v>11012.66</v>
      </c>
      <c r="K52" s="40">
        <f>E52-J52</f>
        <v>63737.34</v>
      </c>
    </row>
    <row r="53" spans="1:11" x14ac:dyDescent="0.25">
      <c r="A53" s="3" t="s">
        <v>23</v>
      </c>
      <c r="B53" s="4">
        <v>4</v>
      </c>
      <c r="C53" s="3"/>
      <c r="D53" s="5"/>
      <c r="E53" s="6">
        <f t="shared" ref="E53:K53" si="7">SUM(E49:E52)</f>
        <v>214279.26</v>
      </c>
      <c r="F53" s="6">
        <f t="shared" si="7"/>
        <v>6149.83</v>
      </c>
      <c r="G53" s="6">
        <f t="shared" si="7"/>
        <v>13274.98</v>
      </c>
      <c r="H53" s="6">
        <f t="shared" si="7"/>
        <v>6514.09</v>
      </c>
      <c r="I53" s="6">
        <f t="shared" si="7"/>
        <v>2392.4</v>
      </c>
      <c r="J53" s="6">
        <f t="shared" si="7"/>
        <v>28331.3</v>
      </c>
      <c r="K53" s="6">
        <f t="shared" si="7"/>
        <v>185947.96</v>
      </c>
    </row>
    <row r="54" spans="1:11" s="1" customFormat="1" x14ac:dyDescent="0.25">
      <c r="A54" s="9"/>
      <c r="B54" s="71"/>
      <c r="C54" s="9"/>
      <c r="D54" s="72"/>
      <c r="E54" s="73"/>
      <c r="F54" s="73"/>
      <c r="G54" s="73"/>
      <c r="H54" s="73"/>
      <c r="I54" s="73"/>
      <c r="J54" s="73"/>
      <c r="K54" s="73"/>
    </row>
    <row r="55" spans="1:11" s="1" customFormat="1" x14ac:dyDescent="0.25">
      <c r="A55" s="55" t="s">
        <v>55</v>
      </c>
      <c r="B55" s="8"/>
      <c r="C55" s="8"/>
      <c r="D55" s="50"/>
      <c r="E55" s="57"/>
      <c r="F55" s="57"/>
      <c r="G55" s="57"/>
      <c r="H55" s="57"/>
      <c r="I55" s="57"/>
      <c r="J55" s="57"/>
      <c r="K55" s="57"/>
    </row>
    <row r="56" spans="1:11" s="1" customFormat="1" x14ac:dyDescent="0.25">
      <c r="A56" s="11" t="s">
        <v>56</v>
      </c>
      <c r="B56" s="11" t="s">
        <v>57</v>
      </c>
      <c r="C56" s="1" t="s">
        <v>58</v>
      </c>
      <c r="D56" s="50" t="s">
        <v>16</v>
      </c>
      <c r="E56" s="44">
        <v>110000</v>
      </c>
      <c r="F56" s="43">
        <v>3157</v>
      </c>
      <c r="G56" s="43">
        <v>14457.62</v>
      </c>
      <c r="H56" s="43">
        <v>3344</v>
      </c>
      <c r="I56" s="43">
        <v>25</v>
      </c>
      <c r="J56" s="43">
        <f>SUM(F56:I56)</f>
        <v>20983.620000000003</v>
      </c>
      <c r="K56" s="40">
        <f t="shared" ref="K56" si="8">E56-J56</f>
        <v>89016.38</v>
      </c>
    </row>
    <row r="57" spans="1:11" x14ac:dyDescent="0.25">
      <c r="A57" s="3" t="s">
        <v>23</v>
      </c>
      <c r="B57" s="4">
        <v>1</v>
      </c>
      <c r="C57" s="3"/>
      <c r="D57" s="5"/>
      <c r="E57" s="6">
        <f>SUM(E56)</f>
        <v>110000</v>
      </c>
      <c r="F57" s="6">
        <f>SUM(F56)</f>
        <v>3157</v>
      </c>
      <c r="G57" s="6">
        <f>SUM(G56)</f>
        <v>14457.62</v>
      </c>
      <c r="H57" s="6">
        <f t="shared" ref="H57:K57" si="9">SUM(H56)</f>
        <v>3344</v>
      </c>
      <c r="I57" s="6">
        <f t="shared" si="9"/>
        <v>25</v>
      </c>
      <c r="J57" s="6">
        <f t="shared" si="9"/>
        <v>20983.620000000003</v>
      </c>
      <c r="K57" s="6">
        <f t="shared" si="9"/>
        <v>89016.38</v>
      </c>
    </row>
    <row r="58" spans="1:11" s="1" customFormat="1" x14ac:dyDescent="0.25">
      <c r="A58" s="9"/>
      <c r="B58" s="71"/>
      <c r="C58" s="9"/>
      <c r="D58" s="72"/>
      <c r="E58" s="73"/>
      <c r="F58" s="73"/>
      <c r="G58" s="73"/>
      <c r="H58" s="73"/>
      <c r="I58" s="73"/>
      <c r="J58" s="73"/>
      <c r="K58" s="73"/>
    </row>
    <row r="59" spans="1:11" s="1" customFormat="1" x14ac:dyDescent="0.25">
      <c r="A59" s="55" t="s">
        <v>59</v>
      </c>
      <c r="B59" s="8"/>
      <c r="C59" s="8"/>
      <c r="D59" s="50"/>
      <c r="E59" s="57"/>
      <c r="F59" s="57"/>
      <c r="G59" s="57"/>
      <c r="H59" s="57"/>
      <c r="I59" s="57"/>
      <c r="J59" s="57"/>
      <c r="K59" s="57"/>
    </row>
    <row r="60" spans="1:11" s="1" customFormat="1" x14ac:dyDescent="0.25">
      <c r="A60" s="11" t="s">
        <v>60</v>
      </c>
      <c r="B60" s="11" t="s">
        <v>61</v>
      </c>
      <c r="C60" s="1" t="s">
        <v>58</v>
      </c>
      <c r="D60" s="50" t="s">
        <v>16</v>
      </c>
      <c r="E60" s="42">
        <v>95525</v>
      </c>
      <c r="F60" s="42">
        <v>2741.57</v>
      </c>
      <c r="G60" s="42">
        <v>11052.74</v>
      </c>
      <c r="H60" s="42">
        <v>2903.96</v>
      </c>
      <c r="I60" s="42">
        <v>280.2</v>
      </c>
      <c r="J60" s="41">
        <f>+F60+G60+H60+I60</f>
        <v>16978.47</v>
      </c>
      <c r="K60" s="40">
        <f>E60-J60</f>
        <v>78546.53</v>
      </c>
    </row>
    <row r="61" spans="1:11" s="1" customFormat="1" x14ac:dyDescent="0.25">
      <c r="A61" s="11" t="s">
        <v>62</v>
      </c>
      <c r="B61" s="11" t="s">
        <v>63</v>
      </c>
      <c r="C61" s="1" t="s">
        <v>18</v>
      </c>
      <c r="D61" s="50" t="s">
        <v>16</v>
      </c>
      <c r="E61" s="42">
        <v>23000</v>
      </c>
      <c r="F61" s="42">
        <v>660.1</v>
      </c>
      <c r="G61" s="42">
        <v>0</v>
      </c>
      <c r="H61" s="42">
        <v>699.2</v>
      </c>
      <c r="I61" s="42">
        <v>1740.46</v>
      </c>
      <c r="J61" s="41">
        <f>SUM(F61:I61)</f>
        <v>3099.76</v>
      </c>
      <c r="K61" s="40">
        <f>E61-J61</f>
        <v>19900.239999999998</v>
      </c>
    </row>
    <row r="62" spans="1:11" s="1" customFormat="1" x14ac:dyDescent="0.25">
      <c r="A62" s="11" t="s">
        <v>64</v>
      </c>
      <c r="B62" s="11" t="s">
        <v>65</v>
      </c>
      <c r="C62" s="1" t="s">
        <v>18</v>
      </c>
      <c r="D62" s="50" t="s">
        <v>16</v>
      </c>
      <c r="E62" s="42">
        <v>23000</v>
      </c>
      <c r="F62" s="42">
        <v>660.1</v>
      </c>
      <c r="G62" s="42">
        <v>0</v>
      </c>
      <c r="H62" s="42">
        <v>699.2</v>
      </c>
      <c r="I62" s="42">
        <v>152.6</v>
      </c>
      <c r="J62" s="41">
        <f>SUM(F62:I62)</f>
        <v>1511.9</v>
      </c>
      <c r="K62" s="40">
        <f>E62-J62</f>
        <v>21488.1</v>
      </c>
    </row>
    <row r="63" spans="1:11" s="1" customFormat="1" x14ac:dyDescent="0.25">
      <c r="A63" s="11" t="s">
        <v>66</v>
      </c>
      <c r="B63" s="11" t="s">
        <v>63</v>
      </c>
      <c r="C63" s="1" t="s">
        <v>58</v>
      </c>
      <c r="D63" s="50" t="s">
        <v>16</v>
      </c>
      <c r="E63" s="42">
        <v>23000</v>
      </c>
      <c r="F63" s="42">
        <v>660.1</v>
      </c>
      <c r="G63" s="42">
        <v>0</v>
      </c>
      <c r="H63" s="42">
        <v>699.2</v>
      </c>
      <c r="I63" s="42">
        <v>25</v>
      </c>
      <c r="J63" s="41">
        <f>SUM(F63:I63)</f>
        <v>1384.3000000000002</v>
      </c>
      <c r="K63" s="40">
        <f>E63-J63</f>
        <v>21615.7</v>
      </c>
    </row>
    <row r="64" spans="1:11" s="1" customFormat="1" x14ac:dyDescent="0.25">
      <c r="A64" s="11" t="s">
        <v>67</v>
      </c>
      <c r="B64" s="11" t="s">
        <v>63</v>
      </c>
      <c r="C64" s="11" t="s">
        <v>18</v>
      </c>
      <c r="D64" s="50" t="s">
        <v>19</v>
      </c>
      <c r="E64" s="42">
        <v>23000</v>
      </c>
      <c r="F64" s="42">
        <v>660.1</v>
      </c>
      <c r="G64" s="42">
        <v>0</v>
      </c>
      <c r="H64" s="42">
        <v>699.2</v>
      </c>
      <c r="I64" s="42">
        <v>25</v>
      </c>
      <c r="J64" s="41">
        <f>SUM(F64:I64)</f>
        <v>1384.3000000000002</v>
      </c>
      <c r="K64" s="40">
        <f>E64-J64</f>
        <v>21615.7</v>
      </c>
    </row>
    <row r="65" spans="1:11" s="1" customFormat="1" x14ac:dyDescent="0.25">
      <c r="A65" s="11" t="s">
        <v>68</v>
      </c>
      <c r="B65" s="11" t="s">
        <v>63</v>
      </c>
      <c r="C65" s="11" t="s">
        <v>18</v>
      </c>
      <c r="D65" s="50" t="s">
        <v>16</v>
      </c>
      <c r="E65" s="40">
        <v>30000</v>
      </c>
      <c r="F65" s="40">
        <v>861</v>
      </c>
      <c r="G65" s="40">
        <v>0</v>
      </c>
      <c r="H65" s="40">
        <v>912</v>
      </c>
      <c r="I65" s="40">
        <v>25</v>
      </c>
      <c r="J65" s="41">
        <f t="shared" ref="J65" si="10">SUM(F65:I65)</f>
        <v>1798</v>
      </c>
      <c r="K65" s="40">
        <f t="shared" ref="K65" si="11">E65-J65</f>
        <v>28202</v>
      </c>
    </row>
    <row r="66" spans="1:11" s="1" customFormat="1" x14ac:dyDescent="0.25">
      <c r="A66" s="11" t="s">
        <v>69</v>
      </c>
      <c r="B66" s="11" t="s">
        <v>70</v>
      </c>
      <c r="C66" s="11" t="s">
        <v>18</v>
      </c>
      <c r="D66" s="50" t="s">
        <v>19</v>
      </c>
      <c r="E66" s="40">
        <v>38500</v>
      </c>
      <c r="F66" s="40">
        <v>1104.95</v>
      </c>
      <c r="G66" s="40">
        <v>230.95</v>
      </c>
      <c r="H66" s="40">
        <f>+E66*3.04%</f>
        <v>1170.4000000000001</v>
      </c>
      <c r="I66" s="40">
        <v>25</v>
      </c>
      <c r="J66" s="41">
        <f>+F66+G66+H66+I66</f>
        <v>2531.3000000000002</v>
      </c>
      <c r="K66" s="40">
        <f>+E66-J66</f>
        <v>35968.699999999997</v>
      </c>
    </row>
    <row r="67" spans="1:11" s="1" customFormat="1" x14ac:dyDescent="0.25">
      <c r="A67" s="11" t="s">
        <v>71</v>
      </c>
      <c r="B67" s="11" t="s">
        <v>72</v>
      </c>
      <c r="C67" s="11" t="s">
        <v>18</v>
      </c>
      <c r="D67" s="50" t="s">
        <v>19</v>
      </c>
      <c r="E67" s="40">
        <v>31250</v>
      </c>
      <c r="F67" s="40">
        <v>896.88</v>
      </c>
      <c r="G67" s="40">
        <v>0</v>
      </c>
      <c r="H67" s="40">
        <v>950</v>
      </c>
      <c r="I67" s="40">
        <v>25</v>
      </c>
      <c r="J67" s="41">
        <v>1871.88</v>
      </c>
      <c r="K67" s="40">
        <v>29378.12</v>
      </c>
    </row>
    <row r="68" spans="1:11" s="1" customFormat="1" x14ac:dyDescent="0.25">
      <c r="A68" s="11" t="s">
        <v>171</v>
      </c>
      <c r="B68" s="11" t="s">
        <v>63</v>
      </c>
      <c r="C68" s="11" t="s">
        <v>18</v>
      </c>
      <c r="D68" s="50" t="s">
        <v>16</v>
      </c>
      <c r="E68" s="40">
        <v>30000</v>
      </c>
      <c r="F68" s="40">
        <v>861</v>
      </c>
      <c r="G68" s="40">
        <v>0</v>
      </c>
      <c r="H68" s="40">
        <v>912</v>
      </c>
      <c r="I68" s="40">
        <v>25</v>
      </c>
      <c r="J68" s="41">
        <f t="shared" ref="J68:J69" si="12">SUM(F68:I68)</f>
        <v>1798</v>
      </c>
      <c r="K68" s="40">
        <f t="shared" ref="K68:K69" si="13">E68-J68</f>
        <v>28202</v>
      </c>
    </row>
    <row r="69" spans="1:11" s="1" customFormat="1" x14ac:dyDescent="0.25">
      <c r="A69" s="11" t="s">
        <v>172</v>
      </c>
      <c r="B69" s="11" t="s">
        <v>63</v>
      </c>
      <c r="C69" s="11" t="s">
        <v>18</v>
      </c>
      <c r="D69" s="50" t="s">
        <v>16</v>
      </c>
      <c r="E69" s="40">
        <v>30000</v>
      </c>
      <c r="F69" s="40">
        <v>861</v>
      </c>
      <c r="G69" s="40">
        <v>0</v>
      </c>
      <c r="H69" s="40">
        <v>912</v>
      </c>
      <c r="I69" s="40">
        <v>25</v>
      </c>
      <c r="J69" s="41">
        <f t="shared" si="12"/>
        <v>1798</v>
      </c>
      <c r="K69" s="40">
        <f t="shared" si="13"/>
        <v>28202</v>
      </c>
    </row>
    <row r="70" spans="1:11" s="1" customFormat="1" x14ac:dyDescent="0.25">
      <c r="A70" s="11" t="s">
        <v>173</v>
      </c>
      <c r="B70" s="11" t="s">
        <v>63</v>
      </c>
      <c r="C70" s="11" t="s">
        <v>18</v>
      </c>
      <c r="D70" s="50" t="s">
        <v>16</v>
      </c>
      <c r="E70" s="40">
        <v>30000</v>
      </c>
      <c r="F70" s="40">
        <v>861</v>
      </c>
      <c r="G70" s="40">
        <v>0</v>
      </c>
      <c r="H70" s="40">
        <v>912</v>
      </c>
      <c r="I70" s="40">
        <v>25</v>
      </c>
      <c r="J70" s="41">
        <f t="shared" ref="J70" si="14">SUM(F70:I70)</f>
        <v>1798</v>
      </c>
      <c r="K70" s="40">
        <f t="shared" ref="K70" si="15">E70-J70</f>
        <v>28202</v>
      </c>
    </row>
    <row r="71" spans="1:11" s="1" customFormat="1" x14ac:dyDescent="0.25">
      <c r="A71" s="11" t="s">
        <v>175</v>
      </c>
      <c r="B71" s="11" t="s">
        <v>63</v>
      </c>
      <c r="C71" s="11" t="s">
        <v>18</v>
      </c>
      <c r="D71" s="50" t="s">
        <v>16</v>
      </c>
      <c r="E71" s="40">
        <v>30000</v>
      </c>
      <c r="F71" s="40">
        <v>861</v>
      </c>
      <c r="G71" s="40">
        <v>0</v>
      </c>
      <c r="H71" s="40">
        <v>912</v>
      </c>
      <c r="I71" s="40">
        <v>25</v>
      </c>
      <c r="J71" s="41">
        <f t="shared" ref="J71" si="16">SUM(F71:I71)</f>
        <v>1798</v>
      </c>
      <c r="K71" s="40">
        <f t="shared" ref="K71" si="17">E71-J71</f>
        <v>28202</v>
      </c>
    </row>
    <row r="72" spans="1:11" s="1" customFormat="1" x14ac:dyDescent="0.25">
      <c r="A72" s="11" t="s">
        <v>180</v>
      </c>
      <c r="B72" s="11" t="s">
        <v>63</v>
      </c>
      <c r="C72" s="11" t="s">
        <v>18</v>
      </c>
      <c r="D72" s="50" t="s">
        <v>16</v>
      </c>
      <c r="E72" s="40">
        <v>30000</v>
      </c>
      <c r="F72" s="40">
        <v>861</v>
      </c>
      <c r="G72" s="40">
        <v>0</v>
      </c>
      <c r="H72" s="40">
        <v>912</v>
      </c>
      <c r="I72" s="40">
        <v>25</v>
      </c>
      <c r="J72" s="41">
        <v>1798</v>
      </c>
      <c r="K72" s="40">
        <v>28202</v>
      </c>
    </row>
    <row r="73" spans="1:11" s="1" customFormat="1" x14ac:dyDescent="0.25">
      <c r="A73" s="11" t="s">
        <v>181</v>
      </c>
      <c r="B73" s="11" t="s">
        <v>63</v>
      </c>
      <c r="C73" s="11" t="s">
        <v>18</v>
      </c>
      <c r="D73" s="50" t="s">
        <v>16</v>
      </c>
      <c r="E73" s="40">
        <v>30000</v>
      </c>
      <c r="F73" s="40">
        <v>861</v>
      </c>
      <c r="G73" s="40">
        <v>0</v>
      </c>
      <c r="H73" s="40">
        <v>912</v>
      </c>
      <c r="I73" s="40">
        <v>25</v>
      </c>
      <c r="J73" s="41">
        <v>1798</v>
      </c>
      <c r="K73" s="40">
        <v>28202</v>
      </c>
    </row>
    <row r="74" spans="1:11" x14ac:dyDescent="0.25">
      <c r="A74" s="3" t="s">
        <v>23</v>
      </c>
      <c r="B74" s="4">
        <v>14</v>
      </c>
      <c r="C74" s="3"/>
      <c r="D74" s="5"/>
      <c r="E74" s="6">
        <f t="shared" ref="E74:K74" si="18">SUM(E60:E73)</f>
        <v>467275</v>
      </c>
      <c r="F74" s="6">
        <f t="shared" si="18"/>
        <v>13410.8</v>
      </c>
      <c r="G74" s="6">
        <f t="shared" si="18"/>
        <v>11283.69</v>
      </c>
      <c r="H74" s="6">
        <f t="shared" si="18"/>
        <v>14205.16</v>
      </c>
      <c r="I74" s="6">
        <f t="shared" si="18"/>
        <v>2448.2600000000002</v>
      </c>
      <c r="J74" s="6">
        <f t="shared" si="18"/>
        <v>41347.910000000003</v>
      </c>
      <c r="K74" s="6">
        <f t="shared" si="18"/>
        <v>425927.09</v>
      </c>
    </row>
    <row r="75" spans="1:11" s="1" customFormat="1" x14ac:dyDescent="0.25">
      <c r="A75" s="9"/>
      <c r="B75" s="71"/>
      <c r="C75" s="9"/>
      <c r="D75" s="72"/>
      <c r="E75" s="73"/>
      <c r="F75" s="73"/>
      <c r="G75" s="73"/>
      <c r="H75" s="73"/>
      <c r="I75" s="73"/>
      <c r="J75" s="73"/>
      <c r="K75" s="73"/>
    </row>
    <row r="76" spans="1:11" s="1" customFormat="1" x14ac:dyDescent="0.25">
      <c r="A76" s="55" t="s">
        <v>73</v>
      </c>
      <c r="B76" s="8"/>
      <c r="C76" s="8"/>
      <c r="D76" s="50"/>
      <c r="E76" s="57"/>
      <c r="F76" s="57"/>
      <c r="G76" s="57"/>
      <c r="H76" s="57"/>
      <c r="I76" s="57"/>
      <c r="J76" s="57"/>
      <c r="K76" s="57"/>
    </row>
    <row r="77" spans="1:11" s="1" customFormat="1" x14ac:dyDescent="0.25">
      <c r="A77" s="11" t="s">
        <v>74</v>
      </c>
      <c r="B77" s="11" t="s">
        <v>75</v>
      </c>
      <c r="C77" s="11" t="s">
        <v>18</v>
      </c>
      <c r="D77" s="50" t="s">
        <v>19</v>
      </c>
      <c r="E77" s="42">
        <v>17600</v>
      </c>
      <c r="F77" s="42">
        <v>505.12</v>
      </c>
      <c r="G77" s="42">
        <v>0</v>
      </c>
      <c r="H77" s="42">
        <v>535.04</v>
      </c>
      <c r="I77" s="42">
        <v>1740.46</v>
      </c>
      <c r="J77" s="41">
        <f>+F77+G77+H77+I77</f>
        <v>2780.62</v>
      </c>
      <c r="K77" s="40">
        <f t="shared" ref="K77:K80" si="19">E77-J77</f>
        <v>14819.380000000001</v>
      </c>
    </row>
    <row r="78" spans="1:11" s="1" customFormat="1" x14ac:dyDescent="0.25">
      <c r="A78" s="47" t="s">
        <v>76</v>
      </c>
      <c r="B78" s="47" t="s">
        <v>77</v>
      </c>
      <c r="C78" s="47" t="s">
        <v>50</v>
      </c>
      <c r="D78" s="50" t="s">
        <v>19</v>
      </c>
      <c r="E78" s="48">
        <v>24596</v>
      </c>
      <c r="F78" s="48">
        <v>705.91</v>
      </c>
      <c r="G78" s="48">
        <v>0</v>
      </c>
      <c r="H78" s="48">
        <v>747.72</v>
      </c>
      <c r="I78" s="48">
        <v>25</v>
      </c>
      <c r="J78" s="41">
        <f t="shared" ref="J78:J81" si="20">SUM(F78:I78)</f>
        <v>1478.63</v>
      </c>
      <c r="K78" s="40">
        <f t="shared" si="19"/>
        <v>23117.37</v>
      </c>
    </row>
    <row r="79" spans="1:11" s="1" customFormat="1" x14ac:dyDescent="0.25">
      <c r="A79" s="11" t="s">
        <v>78</v>
      </c>
      <c r="B79" s="11" t="s">
        <v>79</v>
      </c>
      <c r="C79" s="49" t="s">
        <v>18</v>
      </c>
      <c r="D79" s="50" t="s">
        <v>19</v>
      </c>
      <c r="E79" s="40">
        <v>26260</v>
      </c>
      <c r="F79" s="40">
        <v>753.66</v>
      </c>
      <c r="G79" s="42">
        <v>0</v>
      </c>
      <c r="H79" s="40">
        <v>798.3</v>
      </c>
      <c r="I79" s="40">
        <v>25</v>
      </c>
      <c r="J79" s="41">
        <f t="shared" si="20"/>
        <v>1576.96</v>
      </c>
      <c r="K79" s="40">
        <f>E79-J79</f>
        <v>24683.040000000001</v>
      </c>
    </row>
    <row r="80" spans="1:11" s="1" customFormat="1" x14ac:dyDescent="0.25">
      <c r="A80" s="11" t="s">
        <v>80</v>
      </c>
      <c r="B80" s="11" t="s">
        <v>81</v>
      </c>
      <c r="C80" s="49" t="s">
        <v>18</v>
      </c>
      <c r="D80" s="50" t="s">
        <v>16</v>
      </c>
      <c r="E80" s="40">
        <v>23000</v>
      </c>
      <c r="F80" s="40">
        <v>660.1</v>
      </c>
      <c r="G80" s="42">
        <v>0</v>
      </c>
      <c r="H80" s="40">
        <v>699.2</v>
      </c>
      <c r="I80" s="40">
        <v>25</v>
      </c>
      <c r="J80" s="41">
        <f t="shared" si="20"/>
        <v>1384.3000000000002</v>
      </c>
      <c r="K80" s="40">
        <f t="shared" si="19"/>
        <v>21615.7</v>
      </c>
    </row>
    <row r="81" spans="1:11" s="1" customFormat="1" x14ac:dyDescent="0.25">
      <c r="A81" s="1" t="s">
        <v>82</v>
      </c>
      <c r="B81" s="1" t="s">
        <v>83</v>
      </c>
      <c r="C81" s="1" t="s">
        <v>50</v>
      </c>
      <c r="D81" s="50" t="s">
        <v>16</v>
      </c>
      <c r="E81" s="43">
        <v>10000</v>
      </c>
      <c r="F81" s="43">
        <v>287</v>
      </c>
      <c r="G81" s="43">
        <v>0</v>
      </c>
      <c r="H81" s="43">
        <v>304</v>
      </c>
      <c r="I81" s="43">
        <v>25</v>
      </c>
      <c r="J81" s="41">
        <f t="shared" si="20"/>
        <v>616</v>
      </c>
      <c r="K81" s="40">
        <f>E81-J81</f>
        <v>9384</v>
      </c>
    </row>
    <row r="82" spans="1:11" x14ac:dyDescent="0.25">
      <c r="A82" s="3" t="s">
        <v>23</v>
      </c>
      <c r="B82" s="4">
        <v>5</v>
      </c>
      <c r="C82" s="3"/>
      <c r="D82" s="5"/>
      <c r="E82" s="6">
        <f>SUM(E77:E81)</f>
        <v>101456</v>
      </c>
      <c r="F82" s="6">
        <f>SUM(F77:F81)</f>
        <v>2911.79</v>
      </c>
      <c r="G82" s="6">
        <f t="shared" ref="G82:K82" si="21">SUM(G77:G81)</f>
        <v>0</v>
      </c>
      <c r="H82" s="6">
        <f>SUM(H77:H81)</f>
        <v>3084.26</v>
      </c>
      <c r="I82" s="6">
        <f>SUM(I77:I81)</f>
        <v>1840.46</v>
      </c>
      <c r="J82" s="6">
        <f t="shared" si="21"/>
        <v>7836.51</v>
      </c>
      <c r="K82" s="6">
        <f t="shared" si="21"/>
        <v>93619.49</v>
      </c>
    </row>
    <row r="83" spans="1:11" s="1" customFormat="1" x14ac:dyDescent="0.25">
      <c r="A83" s="9"/>
      <c r="B83" s="71"/>
      <c r="C83" s="9"/>
      <c r="D83" s="72"/>
      <c r="E83" s="73"/>
      <c r="F83" s="73"/>
      <c r="G83" s="73"/>
      <c r="H83" s="73"/>
      <c r="I83" s="73"/>
      <c r="J83" s="73"/>
      <c r="K83" s="73"/>
    </row>
    <row r="84" spans="1:11" s="1" customFormat="1" ht="21.75" customHeight="1" x14ac:dyDescent="0.25">
      <c r="A84" s="8" t="s">
        <v>84</v>
      </c>
      <c r="B84" s="8"/>
      <c r="C84" s="8"/>
      <c r="D84" s="46"/>
      <c r="E84" s="43"/>
      <c r="F84" s="43"/>
      <c r="G84" s="43"/>
      <c r="H84" s="43"/>
      <c r="I84" s="43"/>
      <c r="J84" s="43"/>
      <c r="K84" s="43"/>
    </row>
    <row r="85" spans="1:11" s="1" customFormat="1" x14ac:dyDescent="0.25">
      <c r="A85" s="1" t="s">
        <v>85</v>
      </c>
      <c r="B85" s="11" t="s">
        <v>86</v>
      </c>
      <c r="C85" s="1" t="s">
        <v>18</v>
      </c>
      <c r="D85" s="50" t="s">
        <v>19</v>
      </c>
      <c r="E85" s="43">
        <v>31500</v>
      </c>
      <c r="F85" s="43">
        <v>904.05</v>
      </c>
      <c r="G85" s="43">
        <v>0</v>
      </c>
      <c r="H85" s="43">
        <v>957.6</v>
      </c>
      <c r="I85" s="43">
        <v>25</v>
      </c>
      <c r="J85" s="43">
        <f t="shared" ref="J85:J87" si="22">SUM(F85:I85)</f>
        <v>1886.65</v>
      </c>
      <c r="K85" s="43">
        <f t="shared" ref="K85:K87" si="23">E85-J85</f>
        <v>29613.35</v>
      </c>
    </row>
    <row r="86" spans="1:11" s="1" customFormat="1" x14ac:dyDescent="0.25">
      <c r="A86" s="11" t="s">
        <v>88</v>
      </c>
      <c r="B86" s="11" t="s">
        <v>87</v>
      </c>
      <c r="C86" s="11" t="s">
        <v>50</v>
      </c>
      <c r="D86" s="50" t="s">
        <v>19</v>
      </c>
      <c r="E86" s="43">
        <v>16445</v>
      </c>
      <c r="F86" s="43">
        <v>471.97</v>
      </c>
      <c r="G86" s="43">
        <v>0</v>
      </c>
      <c r="H86" s="43">
        <v>499.93</v>
      </c>
      <c r="I86" s="43">
        <v>507.8</v>
      </c>
      <c r="J86" s="43">
        <f t="shared" si="22"/>
        <v>1479.7</v>
      </c>
      <c r="K86" s="43">
        <f t="shared" si="23"/>
        <v>14965.3</v>
      </c>
    </row>
    <row r="87" spans="1:11" s="1" customFormat="1" x14ac:dyDescent="0.25">
      <c r="A87" s="11" t="s">
        <v>89</v>
      </c>
      <c r="B87" s="11" t="s">
        <v>90</v>
      </c>
      <c r="C87" s="11" t="s">
        <v>18</v>
      </c>
      <c r="D87" s="50" t="s">
        <v>19</v>
      </c>
      <c r="E87" s="43">
        <v>21240</v>
      </c>
      <c r="F87" s="43">
        <v>609.59</v>
      </c>
      <c r="G87" s="43">
        <v>0</v>
      </c>
      <c r="H87" s="43">
        <v>645.70000000000005</v>
      </c>
      <c r="I87" s="43">
        <v>152.6</v>
      </c>
      <c r="J87" s="43">
        <f t="shared" si="22"/>
        <v>1407.8899999999999</v>
      </c>
      <c r="K87" s="43">
        <f t="shared" si="23"/>
        <v>19832.11</v>
      </c>
    </row>
    <row r="88" spans="1:11" s="1" customFormat="1" x14ac:dyDescent="0.25">
      <c r="A88" s="11" t="s">
        <v>91</v>
      </c>
      <c r="B88" s="11" t="s">
        <v>90</v>
      </c>
      <c r="C88" s="11" t="s">
        <v>18</v>
      </c>
      <c r="D88" s="50" t="s">
        <v>16</v>
      </c>
      <c r="E88" s="43">
        <v>21240</v>
      </c>
      <c r="F88" s="43">
        <v>609.59</v>
      </c>
      <c r="G88" s="43">
        <v>0</v>
      </c>
      <c r="H88" s="43">
        <v>645.70000000000005</v>
      </c>
      <c r="I88" s="43">
        <v>152.6</v>
      </c>
      <c r="J88" s="43">
        <f t="shared" ref="J88" si="24">SUM(F88:I88)</f>
        <v>1407.8899999999999</v>
      </c>
      <c r="K88" s="43">
        <f t="shared" ref="K88" si="25">E88-J88</f>
        <v>19832.11</v>
      </c>
    </row>
    <row r="89" spans="1:11" s="1" customFormat="1" x14ac:dyDescent="0.25">
      <c r="A89" s="11" t="s">
        <v>92</v>
      </c>
      <c r="B89" s="11" t="s">
        <v>90</v>
      </c>
      <c r="C89" s="11" t="s">
        <v>18</v>
      </c>
      <c r="D89" s="50" t="s">
        <v>16</v>
      </c>
      <c r="E89" s="43">
        <v>21240</v>
      </c>
      <c r="F89" s="43">
        <v>609.59</v>
      </c>
      <c r="G89" s="43">
        <v>0</v>
      </c>
      <c r="H89" s="43">
        <v>645.70000000000005</v>
      </c>
      <c r="I89" s="43">
        <v>25</v>
      </c>
      <c r="J89" s="43">
        <f>+F89+G89+H89+I89</f>
        <v>1280.29</v>
      </c>
      <c r="K89" s="43">
        <f t="shared" ref="K89" si="26">E89-J89</f>
        <v>19959.71</v>
      </c>
    </row>
    <row r="90" spans="1:11" s="1" customFormat="1" x14ac:dyDescent="0.25">
      <c r="A90" s="75" t="s">
        <v>93</v>
      </c>
      <c r="B90" s="11" t="s">
        <v>90</v>
      </c>
      <c r="C90" s="11" t="s">
        <v>18</v>
      </c>
      <c r="D90" s="50" t="s">
        <v>19</v>
      </c>
      <c r="E90" s="43">
        <v>21240</v>
      </c>
      <c r="F90" s="43">
        <v>609.59</v>
      </c>
      <c r="G90" s="43">
        <v>0</v>
      </c>
      <c r="H90" s="43">
        <v>645.70000000000005</v>
      </c>
      <c r="I90" s="43">
        <v>25</v>
      </c>
      <c r="J90" s="43">
        <f>SUM(F90:I90)</f>
        <v>1280.29</v>
      </c>
      <c r="K90" s="43">
        <f>E90-J90</f>
        <v>19959.71</v>
      </c>
    </row>
    <row r="91" spans="1:11" s="1" customFormat="1" x14ac:dyDescent="0.25">
      <c r="A91" s="11" t="s">
        <v>94</v>
      </c>
      <c r="B91" s="11" t="s">
        <v>90</v>
      </c>
      <c r="C91" s="11" t="s">
        <v>50</v>
      </c>
      <c r="D91" s="50" t="s">
        <v>16</v>
      </c>
      <c r="E91" s="43">
        <v>10000</v>
      </c>
      <c r="F91" s="43">
        <v>287</v>
      </c>
      <c r="G91" s="43">
        <v>0</v>
      </c>
      <c r="H91" s="43">
        <v>304</v>
      </c>
      <c r="I91" s="43">
        <v>25</v>
      </c>
      <c r="J91" s="43">
        <f>SUM(F91:I91)</f>
        <v>616</v>
      </c>
      <c r="K91" s="43">
        <f>E91-J91</f>
        <v>9384</v>
      </c>
    </row>
    <row r="92" spans="1:11" s="1" customFormat="1" x14ac:dyDescent="0.25">
      <c r="A92" s="11" t="s">
        <v>95</v>
      </c>
      <c r="B92" s="11" t="s">
        <v>90</v>
      </c>
      <c r="C92" s="11" t="s">
        <v>18</v>
      </c>
      <c r="D92" s="50" t="s">
        <v>16</v>
      </c>
      <c r="E92" s="43">
        <v>21240</v>
      </c>
      <c r="F92" s="43">
        <v>609.59</v>
      </c>
      <c r="G92" s="43">
        <v>0</v>
      </c>
      <c r="H92" s="43">
        <v>645.70000000000005</v>
      </c>
      <c r="I92" s="43">
        <v>252.6</v>
      </c>
      <c r="J92" s="43">
        <f>SUM(F92:I92)</f>
        <v>1507.8899999999999</v>
      </c>
      <c r="K92" s="43">
        <f>E92-J92</f>
        <v>19732.11</v>
      </c>
    </row>
    <row r="93" spans="1:11" s="1" customFormat="1" x14ac:dyDescent="0.25">
      <c r="A93" s="11" t="s">
        <v>96</v>
      </c>
      <c r="B93" s="11" t="s">
        <v>97</v>
      </c>
      <c r="C93" s="11" t="s">
        <v>18</v>
      </c>
      <c r="D93" s="50" t="s">
        <v>16</v>
      </c>
      <c r="E93" s="43">
        <v>21240</v>
      </c>
      <c r="F93" s="43">
        <v>609.59</v>
      </c>
      <c r="G93" s="43">
        <v>0</v>
      </c>
      <c r="H93" s="43">
        <v>645.70000000000005</v>
      </c>
      <c r="I93" s="43">
        <v>25</v>
      </c>
      <c r="J93" s="43">
        <f>SUM(F93:I93)</f>
        <v>1280.29</v>
      </c>
      <c r="K93" s="43">
        <f>E93-J93</f>
        <v>19959.71</v>
      </c>
    </row>
    <row r="94" spans="1:11" s="1" customFormat="1" x14ac:dyDescent="0.25">
      <c r="A94" s="11" t="s">
        <v>98</v>
      </c>
      <c r="B94" s="11" t="s">
        <v>99</v>
      </c>
      <c r="C94" s="11" t="s">
        <v>18</v>
      </c>
      <c r="D94" s="50" t="s">
        <v>19</v>
      </c>
      <c r="E94" s="43">
        <v>28000</v>
      </c>
      <c r="F94" s="43">
        <v>803.6</v>
      </c>
      <c r="G94" s="43">
        <v>0</v>
      </c>
      <c r="H94" s="43">
        <v>851.2</v>
      </c>
      <c r="I94" s="43">
        <v>1740.46</v>
      </c>
      <c r="J94" s="43">
        <f t="shared" ref="J94:J98" si="27">SUM(F94:I94)</f>
        <v>3395.26</v>
      </c>
      <c r="K94" s="43">
        <f t="shared" ref="K94:K98" si="28">E94-J94</f>
        <v>24604.739999999998</v>
      </c>
    </row>
    <row r="95" spans="1:11" s="1" customFormat="1" x14ac:dyDescent="0.25">
      <c r="A95" s="11" t="s">
        <v>100</v>
      </c>
      <c r="B95" s="11" t="s">
        <v>101</v>
      </c>
      <c r="C95" s="11" t="s">
        <v>50</v>
      </c>
      <c r="D95" s="50" t="s">
        <v>19</v>
      </c>
      <c r="E95" s="43">
        <v>10000</v>
      </c>
      <c r="F95" s="43">
        <v>287</v>
      </c>
      <c r="G95" s="43">
        <v>0</v>
      </c>
      <c r="H95" s="43">
        <v>304</v>
      </c>
      <c r="I95" s="43">
        <v>25</v>
      </c>
      <c r="J95" s="43">
        <f t="shared" si="27"/>
        <v>616</v>
      </c>
      <c r="K95" s="43">
        <f t="shared" si="28"/>
        <v>9384</v>
      </c>
    </row>
    <row r="96" spans="1:11" s="1" customFormat="1" x14ac:dyDescent="0.25">
      <c r="A96" s="11" t="s">
        <v>102</v>
      </c>
      <c r="B96" s="11" t="s">
        <v>87</v>
      </c>
      <c r="C96" s="11" t="s">
        <v>18</v>
      </c>
      <c r="D96" s="50" t="s">
        <v>19</v>
      </c>
      <c r="E96" s="43">
        <v>27000</v>
      </c>
      <c r="F96" s="43">
        <v>774.9</v>
      </c>
      <c r="G96" s="43">
        <v>0</v>
      </c>
      <c r="H96" s="43">
        <v>820.8</v>
      </c>
      <c r="I96" s="43">
        <v>25</v>
      </c>
      <c r="J96" s="43">
        <f t="shared" si="27"/>
        <v>1620.6999999999998</v>
      </c>
      <c r="K96" s="43">
        <f t="shared" si="28"/>
        <v>25379.3</v>
      </c>
    </row>
    <row r="97" spans="1:11" s="1" customFormat="1" ht="15" customHeight="1" x14ac:dyDescent="0.25">
      <c r="A97" s="11" t="s">
        <v>103</v>
      </c>
      <c r="B97" s="11" t="s">
        <v>87</v>
      </c>
      <c r="C97" s="11" t="s">
        <v>18</v>
      </c>
      <c r="D97" s="50" t="s">
        <v>19</v>
      </c>
      <c r="E97" s="43">
        <v>27216</v>
      </c>
      <c r="F97" s="43">
        <v>781.1</v>
      </c>
      <c r="G97" s="43">
        <v>0</v>
      </c>
      <c r="H97" s="43">
        <v>827.37</v>
      </c>
      <c r="I97" s="43">
        <v>25</v>
      </c>
      <c r="J97" s="43">
        <f t="shared" si="27"/>
        <v>1633.47</v>
      </c>
      <c r="K97" s="43">
        <f t="shared" si="28"/>
        <v>25582.53</v>
      </c>
    </row>
    <row r="98" spans="1:11" s="1" customFormat="1" x14ac:dyDescent="0.25">
      <c r="A98" s="11" t="s">
        <v>104</v>
      </c>
      <c r="B98" s="11" t="s">
        <v>97</v>
      </c>
      <c r="C98" s="11" t="s">
        <v>18</v>
      </c>
      <c r="D98" s="50" t="s">
        <v>19</v>
      </c>
      <c r="E98" s="42">
        <v>23000</v>
      </c>
      <c r="F98" s="42">
        <v>660.1</v>
      </c>
      <c r="G98" s="42">
        <v>0</v>
      </c>
      <c r="H98" s="42">
        <v>699.2</v>
      </c>
      <c r="I98" s="42">
        <v>25</v>
      </c>
      <c r="J98" s="43">
        <f t="shared" si="27"/>
        <v>1384.3000000000002</v>
      </c>
      <c r="K98" s="43">
        <f t="shared" si="28"/>
        <v>21615.7</v>
      </c>
    </row>
    <row r="99" spans="1:11" s="1" customFormat="1" x14ac:dyDescent="0.25">
      <c r="A99" s="75" t="s">
        <v>157</v>
      </c>
      <c r="B99" s="11" t="s">
        <v>87</v>
      </c>
      <c r="C99" s="11" t="s">
        <v>18</v>
      </c>
      <c r="D99" s="50" t="s">
        <v>19</v>
      </c>
      <c r="E99" s="43">
        <v>30000</v>
      </c>
      <c r="F99" s="43">
        <v>861</v>
      </c>
      <c r="G99" s="43">
        <v>0</v>
      </c>
      <c r="H99" s="43">
        <v>912</v>
      </c>
      <c r="I99" s="43">
        <v>25</v>
      </c>
      <c r="J99" s="43">
        <f>SUM(F99:I99)</f>
        <v>1798</v>
      </c>
      <c r="K99" s="43">
        <f>E99-J99</f>
        <v>28202</v>
      </c>
    </row>
    <row r="100" spans="1:11" x14ac:dyDescent="0.25">
      <c r="A100" s="11" t="s">
        <v>174</v>
      </c>
      <c r="B100" s="11" t="s">
        <v>87</v>
      </c>
      <c r="C100" s="11" t="s">
        <v>18</v>
      </c>
      <c r="D100" s="50" t="s">
        <v>19</v>
      </c>
      <c r="E100" s="10">
        <v>28000</v>
      </c>
      <c r="F100" s="10">
        <v>803.6</v>
      </c>
      <c r="G100" s="10">
        <v>0</v>
      </c>
      <c r="H100" s="10">
        <v>851.2</v>
      </c>
      <c r="I100" s="10">
        <v>25</v>
      </c>
      <c r="J100" s="10">
        <f>SUM(F100:I100)</f>
        <v>1679.8000000000002</v>
      </c>
      <c r="K100" s="10">
        <f>E100-J100</f>
        <v>26320.2</v>
      </c>
    </row>
    <row r="101" spans="1:11" x14ac:dyDescent="0.25">
      <c r="A101" s="11" t="s">
        <v>182</v>
      </c>
      <c r="B101" s="11" t="s">
        <v>90</v>
      </c>
      <c r="C101" s="11" t="s">
        <v>18</v>
      </c>
      <c r="D101" s="50" t="s">
        <v>16</v>
      </c>
      <c r="E101" s="10">
        <v>23000</v>
      </c>
      <c r="F101" s="10">
        <v>660.1</v>
      </c>
      <c r="G101" s="10">
        <v>0</v>
      </c>
      <c r="H101" s="10">
        <v>699.2</v>
      </c>
      <c r="I101" s="10">
        <v>25</v>
      </c>
      <c r="J101" s="10">
        <f>SUM(F101:I101)</f>
        <v>1384.3000000000002</v>
      </c>
      <c r="K101" s="10">
        <f>E101-J101</f>
        <v>21615.7</v>
      </c>
    </row>
    <row r="102" spans="1:11" x14ac:dyDescent="0.25">
      <c r="A102" s="11" t="s">
        <v>183</v>
      </c>
      <c r="B102" s="11" t="s">
        <v>90</v>
      </c>
      <c r="C102" s="11" t="s">
        <v>18</v>
      </c>
      <c r="D102" s="50" t="s">
        <v>19</v>
      </c>
      <c r="E102" s="10">
        <v>23000</v>
      </c>
      <c r="F102" s="10">
        <v>660.1</v>
      </c>
      <c r="G102" s="10">
        <v>0</v>
      </c>
      <c r="H102" s="10">
        <v>699.2</v>
      </c>
      <c r="I102" s="10">
        <v>25</v>
      </c>
      <c r="J102" s="10">
        <v>1384.3</v>
      </c>
      <c r="K102" s="10">
        <v>21615.7</v>
      </c>
    </row>
    <row r="103" spans="1:11" x14ac:dyDescent="0.25">
      <c r="A103" s="11" t="s">
        <v>184</v>
      </c>
      <c r="B103" s="11" t="s">
        <v>87</v>
      </c>
      <c r="C103" s="11" t="s">
        <v>18</v>
      </c>
      <c r="D103" s="50" t="s">
        <v>19</v>
      </c>
      <c r="E103" s="10">
        <v>28000</v>
      </c>
      <c r="F103" s="10">
        <v>803.6</v>
      </c>
      <c r="G103" s="10">
        <v>0</v>
      </c>
      <c r="H103" s="10">
        <v>851.2</v>
      </c>
      <c r="I103" s="10">
        <v>25</v>
      </c>
      <c r="J103" s="10">
        <v>1679.8</v>
      </c>
      <c r="K103" s="10">
        <v>26320.2</v>
      </c>
    </row>
    <row r="104" spans="1:11" x14ac:dyDescent="0.25">
      <c r="A104" s="3" t="s">
        <v>23</v>
      </c>
      <c r="B104" s="4">
        <v>19</v>
      </c>
      <c r="C104" s="3"/>
      <c r="D104" s="5"/>
      <c r="E104" s="6">
        <f>SUM(E85:E103)</f>
        <v>432601</v>
      </c>
      <c r="F104" s="6">
        <f>SUM(F85:F103)</f>
        <v>12415.660000000003</v>
      </c>
      <c r="G104" s="6">
        <f>SUM(G85:G101)</f>
        <v>0</v>
      </c>
      <c r="H104" s="6">
        <f>SUM(H85:H103)</f>
        <v>13151.100000000004</v>
      </c>
      <c r="I104" s="6">
        <f>SUM(I85:I103)</f>
        <v>3156.06</v>
      </c>
      <c r="J104" s="6">
        <f>SUM(J85:J103)</f>
        <v>28722.819999999996</v>
      </c>
      <c r="K104" s="6">
        <f>SUM(K85:K103)</f>
        <v>403878.18</v>
      </c>
    </row>
    <row r="105" spans="1:11" s="1" customFormat="1" x14ac:dyDescent="0.25">
      <c r="A105" s="9"/>
      <c r="B105" s="71"/>
      <c r="C105" s="9"/>
      <c r="D105" s="72"/>
      <c r="E105" s="73"/>
      <c r="F105" s="73"/>
      <c r="G105" s="73"/>
      <c r="H105" s="73"/>
      <c r="I105" s="73"/>
      <c r="J105" s="73"/>
      <c r="K105" s="81"/>
    </row>
    <row r="106" spans="1:11" s="1" customFormat="1" x14ac:dyDescent="0.25">
      <c r="A106" s="8" t="s">
        <v>105</v>
      </c>
      <c r="B106" s="52"/>
      <c r="C106" s="52"/>
      <c r="D106" s="53"/>
      <c r="E106" s="54"/>
      <c r="F106" s="54"/>
      <c r="G106" s="54"/>
      <c r="H106" s="54"/>
      <c r="I106" s="54"/>
      <c r="J106" s="43"/>
      <c r="K106" s="54"/>
    </row>
    <row r="107" spans="1:11" s="1" customFormat="1" x14ac:dyDescent="0.25">
      <c r="A107" s="11" t="s">
        <v>106</v>
      </c>
      <c r="B107" s="11" t="s">
        <v>107</v>
      </c>
      <c r="C107" s="11" t="s">
        <v>28</v>
      </c>
      <c r="D107" s="50" t="s">
        <v>19</v>
      </c>
      <c r="E107" s="41">
        <v>61600</v>
      </c>
      <c r="F107" s="41">
        <v>1767.92</v>
      </c>
      <c r="G107" s="41">
        <v>3787.76</v>
      </c>
      <c r="H107" s="41">
        <v>1872.64</v>
      </c>
      <c r="I107" s="41">
        <v>762.2</v>
      </c>
      <c r="J107" s="43">
        <f t="shared" ref="J107:J109" si="29">SUM(F107:I107)</f>
        <v>8190.52</v>
      </c>
      <c r="K107" s="40">
        <f t="shared" ref="K107:K109" si="30">E107-J107</f>
        <v>53409.479999999996</v>
      </c>
    </row>
    <row r="108" spans="1:11" s="1" customFormat="1" ht="15" customHeight="1" x14ac:dyDescent="0.25">
      <c r="A108" s="11" t="s">
        <v>108</v>
      </c>
      <c r="B108" s="11" t="s">
        <v>109</v>
      </c>
      <c r="C108" s="45" t="s">
        <v>50</v>
      </c>
      <c r="D108" s="50" t="s">
        <v>16</v>
      </c>
      <c r="E108" s="41">
        <v>24675</v>
      </c>
      <c r="F108" s="41">
        <v>708.17</v>
      </c>
      <c r="G108" s="41">
        <v>0</v>
      </c>
      <c r="H108" s="41">
        <v>750.12</v>
      </c>
      <c r="I108" s="41">
        <v>400.2</v>
      </c>
      <c r="J108" s="43">
        <f t="shared" si="29"/>
        <v>1858.49</v>
      </c>
      <c r="K108" s="40">
        <f t="shared" si="30"/>
        <v>22816.51</v>
      </c>
    </row>
    <row r="109" spans="1:11" s="1" customFormat="1" x14ac:dyDescent="0.25">
      <c r="A109" s="11" t="s">
        <v>110</v>
      </c>
      <c r="B109" s="11" t="s">
        <v>111</v>
      </c>
      <c r="C109" s="11" t="s">
        <v>28</v>
      </c>
      <c r="D109" s="50" t="s">
        <v>19</v>
      </c>
      <c r="E109" s="43">
        <v>49450</v>
      </c>
      <c r="F109" s="43">
        <v>1419.22</v>
      </c>
      <c r="G109" s="43">
        <v>1776.38</v>
      </c>
      <c r="H109" s="43">
        <v>1503.28</v>
      </c>
      <c r="I109" s="43">
        <v>472.6</v>
      </c>
      <c r="J109" s="43">
        <f t="shared" si="29"/>
        <v>5171.4800000000005</v>
      </c>
      <c r="K109" s="40">
        <f t="shared" si="30"/>
        <v>44278.52</v>
      </c>
    </row>
    <row r="110" spans="1:11" x14ac:dyDescent="0.25">
      <c r="A110" s="3" t="s">
        <v>23</v>
      </c>
      <c r="B110" s="4">
        <v>3</v>
      </c>
      <c r="C110" s="3"/>
      <c r="D110" s="5"/>
      <c r="E110" s="6">
        <f t="shared" ref="E110:K110" si="31">SUM(E107:E109)</f>
        <v>135725</v>
      </c>
      <c r="F110" s="6">
        <f t="shared" si="31"/>
        <v>3895.3100000000004</v>
      </c>
      <c r="G110" s="6">
        <f>SUM(G107:G109)</f>
        <v>5564.14</v>
      </c>
      <c r="H110" s="6">
        <f t="shared" si="31"/>
        <v>4126.04</v>
      </c>
      <c r="I110" s="6">
        <f t="shared" si="31"/>
        <v>1635</v>
      </c>
      <c r="J110" s="6">
        <f t="shared" si="31"/>
        <v>15220.490000000002</v>
      </c>
      <c r="K110" s="6">
        <f t="shared" si="31"/>
        <v>120504.50999999998</v>
      </c>
    </row>
    <row r="111" spans="1:11" s="1" customFormat="1" x14ac:dyDescent="0.25">
      <c r="A111" s="9"/>
      <c r="B111" s="71"/>
      <c r="C111" s="9"/>
      <c r="D111" s="72"/>
      <c r="E111" s="73"/>
      <c r="F111" s="73"/>
      <c r="G111" s="73"/>
      <c r="H111" s="73"/>
      <c r="I111" s="73"/>
      <c r="J111" s="73"/>
      <c r="K111" s="73"/>
    </row>
    <row r="112" spans="1:11" s="1" customFormat="1" x14ac:dyDescent="0.25">
      <c r="A112" s="8" t="s">
        <v>112</v>
      </c>
      <c r="B112" s="11"/>
      <c r="C112" s="11"/>
      <c r="D112" s="39"/>
      <c r="E112" s="41"/>
      <c r="F112" s="41"/>
      <c r="G112" s="41"/>
      <c r="H112" s="41"/>
      <c r="I112" s="41"/>
      <c r="J112" s="43"/>
      <c r="K112" s="41"/>
    </row>
    <row r="113" spans="1:27" s="1" customFormat="1" x14ac:dyDescent="0.25">
      <c r="A113" s="11" t="s">
        <v>113</v>
      </c>
      <c r="B113" s="11" t="s">
        <v>114</v>
      </c>
      <c r="C113" s="11" t="s">
        <v>15</v>
      </c>
      <c r="D113" s="50" t="s">
        <v>19</v>
      </c>
      <c r="E113" s="41">
        <v>55000</v>
      </c>
      <c r="F113" s="41">
        <v>1578.5</v>
      </c>
      <c r="G113" s="41">
        <v>2559.6799999999998</v>
      </c>
      <c r="H113" s="41">
        <v>1672</v>
      </c>
      <c r="I113" s="41">
        <v>25</v>
      </c>
      <c r="J113" s="43">
        <f t="shared" ref="J113:J114" si="32">SUM(F113:I113)</f>
        <v>5835.18</v>
      </c>
      <c r="K113" s="40">
        <f t="shared" ref="K113:K114" si="33">E113-J113</f>
        <v>49164.82</v>
      </c>
    </row>
    <row r="114" spans="1:27" s="1" customFormat="1" x14ac:dyDescent="0.25">
      <c r="A114" s="11" t="s">
        <v>115</v>
      </c>
      <c r="B114" s="11" t="s">
        <v>116</v>
      </c>
      <c r="C114" s="11" t="s">
        <v>15</v>
      </c>
      <c r="D114" s="50" t="s">
        <v>16</v>
      </c>
      <c r="E114" s="41">
        <v>35810</v>
      </c>
      <c r="F114" s="41">
        <v>1027.75</v>
      </c>
      <c r="G114" s="41">
        <v>0</v>
      </c>
      <c r="H114" s="41">
        <v>1088.6199999999999</v>
      </c>
      <c r="I114" s="41">
        <v>1740.46</v>
      </c>
      <c r="J114" s="43">
        <f t="shared" si="32"/>
        <v>3856.83</v>
      </c>
      <c r="K114" s="40">
        <f t="shared" si="33"/>
        <v>31953.17</v>
      </c>
    </row>
    <row r="115" spans="1:27" s="1" customFormat="1" x14ac:dyDescent="0.25">
      <c r="A115" s="11" t="s">
        <v>117</v>
      </c>
      <c r="B115" s="11" t="s">
        <v>116</v>
      </c>
      <c r="C115" s="11" t="s">
        <v>15</v>
      </c>
      <c r="D115" s="50" t="s">
        <v>16</v>
      </c>
      <c r="E115" s="41">
        <v>36810</v>
      </c>
      <c r="F115" s="41">
        <v>1056.45</v>
      </c>
      <c r="G115" s="41">
        <v>0</v>
      </c>
      <c r="H115" s="41">
        <v>1119.02</v>
      </c>
      <c r="I115" s="41">
        <v>152.6</v>
      </c>
      <c r="J115" s="43">
        <f>SUM(F115:I115)</f>
        <v>2328.0700000000002</v>
      </c>
      <c r="K115" s="40">
        <f>E115-J115</f>
        <v>34481.93</v>
      </c>
    </row>
    <row r="116" spans="1:27" s="1" customFormat="1" ht="15" customHeight="1" x14ac:dyDescent="0.25">
      <c r="A116" s="11" t="s">
        <v>118</v>
      </c>
      <c r="B116" s="11" t="s">
        <v>17</v>
      </c>
      <c r="C116" s="11" t="s">
        <v>15</v>
      </c>
      <c r="D116" s="50" t="s">
        <v>19</v>
      </c>
      <c r="E116" s="43">
        <v>109250</v>
      </c>
      <c r="F116" s="43">
        <v>3135.48</v>
      </c>
      <c r="G116" s="43">
        <v>13852.33</v>
      </c>
      <c r="H116" s="43">
        <v>3321.2</v>
      </c>
      <c r="I116" s="43">
        <v>5496.46</v>
      </c>
      <c r="J116" s="43">
        <f>SUM(F116:I116)</f>
        <v>25805.47</v>
      </c>
      <c r="K116" s="40">
        <f>E116-J116</f>
        <v>83444.53</v>
      </c>
    </row>
    <row r="117" spans="1:27" x14ac:dyDescent="0.25">
      <c r="A117" s="3" t="s">
        <v>23</v>
      </c>
      <c r="B117" s="4">
        <v>4</v>
      </c>
      <c r="C117" s="3"/>
      <c r="D117" s="5"/>
      <c r="E117" s="6">
        <f t="shared" ref="E117:K117" si="34">SUM(E113:E116)</f>
        <v>236870</v>
      </c>
      <c r="F117" s="6">
        <f>SUM(F113:F116)</f>
        <v>6798.18</v>
      </c>
      <c r="G117" s="6">
        <f>SUM(G113:G116)</f>
        <v>16412.009999999998</v>
      </c>
      <c r="H117" s="6">
        <f t="shared" si="34"/>
        <v>7200.84</v>
      </c>
      <c r="I117" s="6">
        <f t="shared" si="34"/>
        <v>7414.52</v>
      </c>
      <c r="J117" s="6">
        <f t="shared" si="34"/>
        <v>37825.550000000003</v>
      </c>
      <c r="K117" s="6">
        <f t="shared" si="34"/>
        <v>199044.44999999998</v>
      </c>
    </row>
    <row r="118" spans="1:27" s="1" customFormat="1" x14ac:dyDescent="0.25">
      <c r="A118" s="9"/>
      <c r="B118" s="71"/>
      <c r="C118" s="9"/>
      <c r="D118" s="72"/>
      <c r="E118" s="73"/>
      <c r="F118" s="73"/>
      <c r="G118" s="73"/>
      <c r="H118" s="73"/>
      <c r="I118" s="73"/>
      <c r="J118" s="73"/>
      <c r="K118" s="73"/>
    </row>
    <row r="119" spans="1:27" s="1" customFormat="1" x14ac:dyDescent="0.25">
      <c r="A119" s="55" t="s">
        <v>119</v>
      </c>
      <c r="B119" s="52"/>
      <c r="C119" s="52"/>
      <c r="D119" s="50"/>
      <c r="E119" s="54"/>
      <c r="F119" s="54"/>
      <c r="G119" s="54"/>
      <c r="H119" s="54"/>
      <c r="I119" s="54"/>
      <c r="J119" s="54"/>
      <c r="K119" s="54"/>
    </row>
    <row r="120" spans="1:27" s="1" customFormat="1" x14ac:dyDescent="0.25">
      <c r="A120" s="11" t="s">
        <v>120</v>
      </c>
      <c r="B120" s="1" t="s">
        <v>121</v>
      </c>
      <c r="C120" s="1" t="s">
        <v>18</v>
      </c>
      <c r="D120" s="50" t="s">
        <v>19</v>
      </c>
      <c r="E120" s="43">
        <v>31376</v>
      </c>
      <c r="F120" s="43">
        <v>900.49</v>
      </c>
      <c r="G120" s="43">
        <v>0</v>
      </c>
      <c r="H120" s="43">
        <v>953.83</v>
      </c>
      <c r="I120" s="43">
        <v>25</v>
      </c>
      <c r="J120" s="43">
        <f>SUM(F120:I120)</f>
        <v>1879.3200000000002</v>
      </c>
      <c r="K120" s="40">
        <f>E120-J120</f>
        <v>29496.68</v>
      </c>
    </row>
    <row r="121" spans="1:27" s="1" customFormat="1" x14ac:dyDescent="0.25">
      <c r="A121" s="11" t="s">
        <v>122</v>
      </c>
      <c r="B121" s="1" t="s">
        <v>123</v>
      </c>
      <c r="C121" s="1" t="s">
        <v>18</v>
      </c>
      <c r="D121" s="50" t="s">
        <v>19</v>
      </c>
      <c r="E121" s="43">
        <v>54000</v>
      </c>
      <c r="F121" s="43">
        <v>1549.8</v>
      </c>
      <c r="G121" s="43">
        <v>2161.2199999999998</v>
      </c>
      <c r="H121" s="43">
        <v>1641.6</v>
      </c>
      <c r="I121" s="43">
        <v>4244.46</v>
      </c>
      <c r="J121" s="43">
        <f>SUM(F121:I121)</f>
        <v>9597.0799999999981</v>
      </c>
      <c r="K121" s="40">
        <f t="shared" ref="K121:K122" si="35">E121-J121</f>
        <v>44402.92</v>
      </c>
    </row>
    <row r="122" spans="1:27" s="1" customFormat="1" x14ac:dyDescent="0.25">
      <c r="A122" s="11" t="s">
        <v>124</v>
      </c>
      <c r="B122" s="1" t="s">
        <v>125</v>
      </c>
      <c r="C122" s="1" t="s">
        <v>18</v>
      </c>
      <c r="D122" s="50" t="s">
        <v>16</v>
      </c>
      <c r="E122" s="43">
        <v>40825</v>
      </c>
      <c r="F122" s="43">
        <v>1171.68</v>
      </c>
      <c r="G122" s="43">
        <v>559.09</v>
      </c>
      <c r="H122" s="43">
        <v>1241.08</v>
      </c>
      <c r="I122" s="43">
        <v>25</v>
      </c>
      <c r="J122" s="43">
        <f>+F122+G122+H122+I122</f>
        <v>2996.85</v>
      </c>
      <c r="K122" s="40">
        <f t="shared" si="35"/>
        <v>37828.15</v>
      </c>
    </row>
    <row r="123" spans="1:27" x14ac:dyDescent="0.25">
      <c r="A123" s="3" t="s">
        <v>23</v>
      </c>
      <c r="B123" s="4">
        <v>3</v>
      </c>
      <c r="C123" s="3"/>
      <c r="D123" s="5"/>
      <c r="E123" s="6">
        <f>SUM(E120:E122)</f>
        <v>126201</v>
      </c>
      <c r="F123" s="6">
        <f>SUM(F120:F122)</f>
        <v>3621.9700000000003</v>
      </c>
      <c r="G123" s="6">
        <f>SUM(G120:G122)</f>
        <v>2720.31</v>
      </c>
      <c r="H123" s="6">
        <f t="shared" ref="H123:K123" si="36">SUM(H120:H122)</f>
        <v>3836.5099999999998</v>
      </c>
      <c r="I123" s="6">
        <f t="shared" si="36"/>
        <v>4294.46</v>
      </c>
      <c r="J123" s="6">
        <f t="shared" si="36"/>
        <v>14473.249999999998</v>
      </c>
      <c r="K123" s="6">
        <f t="shared" si="36"/>
        <v>111727.75</v>
      </c>
    </row>
    <row r="124" spans="1:27" s="1" customFormat="1" x14ac:dyDescent="0.25">
      <c r="A124" s="9"/>
      <c r="B124" s="71"/>
      <c r="C124" s="9"/>
      <c r="D124" s="72"/>
      <c r="E124" s="73"/>
      <c r="F124" s="73"/>
      <c r="G124" s="73"/>
      <c r="H124" s="73"/>
      <c r="I124" s="73"/>
      <c r="J124" s="73"/>
      <c r="K124" s="73"/>
    </row>
    <row r="125" spans="1:27" s="1" customFormat="1" x14ac:dyDescent="0.25">
      <c r="A125" s="55" t="s">
        <v>163</v>
      </c>
      <c r="B125" s="11"/>
      <c r="C125" s="11"/>
      <c r="D125" s="50"/>
      <c r="E125" s="40"/>
      <c r="F125" s="40"/>
      <c r="G125" s="40"/>
      <c r="H125" s="40"/>
      <c r="I125" s="40"/>
      <c r="J125" s="40"/>
      <c r="K125" s="40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1" customFormat="1" x14ac:dyDescent="0.25">
      <c r="A126" s="11" t="s">
        <v>162</v>
      </c>
      <c r="B126" s="11" t="s">
        <v>127</v>
      </c>
      <c r="C126" s="11" t="s">
        <v>18</v>
      </c>
      <c r="D126" s="50" t="s">
        <v>16</v>
      </c>
      <c r="E126" s="40">
        <v>95000</v>
      </c>
      <c r="F126" s="40">
        <v>2726.5</v>
      </c>
      <c r="G126" s="40">
        <v>10929.24</v>
      </c>
      <c r="H126" s="40">
        <v>2888</v>
      </c>
      <c r="I126" s="40">
        <v>25</v>
      </c>
      <c r="J126" s="7">
        <f t="shared" ref="J126" si="37">SUM(F126:I126)</f>
        <v>16568.739999999998</v>
      </c>
      <c r="K126" s="40">
        <f t="shared" ref="K126" si="38">E126-J126</f>
        <v>78431.260000000009</v>
      </c>
    </row>
    <row r="127" spans="1:27" x14ac:dyDescent="0.25">
      <c r="A127" s="3" t="s">
        <v>23</v>
      </c>
      <c r="B127" s="4">
        <v>1</v>
      </c>
      <c r="C127" s="3"/>
      <c r="D127" s="5"/>
      <c r="E127" s="6">
        <f t="shared" ref="E127:K127" si="39">SUM(E126:E126)</f>
        <v>95000</v>
      </c>
      <c r="F127" s="6">
        <f t="shared" si="39"/>
        <v>2726.5</v>
      </c>
      <c r="G127" s="6">
        <f>SUM(G126:G126)</f>
        <v>10929.24</v>
      </c>
      <c r="H127" s="6">
        <f>SUM(H126:H126)</f>
        <v>2888</v>
      </c>
      <c r="I127" s="6">
        <f t="shared" si="39"/>
        <v>25</v>
      </c>
      <c r="J127" s="6">
        <f t="shared" si="39"/>
        <v>16568.739999999998</v>
      </c>
      <c r="K127" s="6">
        <f t="shared" si="39"/>
        <v>78431.260000000009</v>
      </c>
    </row>
    <row r="128" spans="1:27" s="1" customFormat="1" x14ac:dyDescent="0.25">
      <c r="A128" s="9"/>
      <c r="B128" s="71"/>
      <c r="C128" s="9"/>
      <c r="D128" s="72"/>
      <c r="E128" s="73"/>
      <c r="F128" s="73"/>
      <c r="G128" s="73"/>
      <c r="H128" s="73"/>
      <c r="I128" s="73"/>
      <c r="J128" s="73"/>
      <c r="K128" s="73"/>
    </row>
    <row r="129" spans="1:27" s="1" customFormat="1" x14ac:dyDescent="0.25">
      <c r="A129" s="55" t="s">
        <v>164</v>
      </c>
      <c r="B129" s="11"/>
      <c r="C129" s="11"/>
      <c r="D129" s="50"/>
      <c r="E129" s="40"/>
      <c r="F129" s="40"/>
      <c r="G129" s="40"/>
      <c r="H129" s="40"/>
      <c r="I129" s="40"/>
      <c r="J129" s="40"/>
      <c r="K129" s="40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s="1" customFormat="1" x14ac:dyDescent="0.25">
      <c r="A130" s="11" t="s">
        <v>165</v>
      </c>
      <c r="B130" s="11" t="s">
        <v>166</v>
      </c>
      <c r="C130" s="11" t="s">
        <v>18</v>
      </c>
      <c r="D130" s="50" t="s">
        <v>16</v>
      </c>
      <c r="E130" s="40">
        <v>95000</v>
      </c>
      <c r="F130" s="40">
        <v>2726.5</v>
      </c>
      <c r="G130" s="40">
        <v>10500.38</v>
      </c>
      <c r="H130" s="40">
        <v>2888</v>
      </c>
      <c r="I130" s="40">
        <v>1740.46</v>
      </c>
      <c r="J130" s="7">
        <f t="shared" ref="J130" si="40">SUM(F130:I130)</f>
        <v>17855.34</v>
      </c>
      <c r="K130" s="40">
        <f t="shared" ref="K130" si="41">E130-J130</f>
        <v>77144.66</v>
      </c>
    </row>
    <row r="131" spans="1:27" x14ac:dyDescent="0.25">
      <c r="A131" s="3" t="s">
        <v>23</v>
      </c>
      <c r="B131" s="4">
        <v>1</v>
      </c>
      <c r="C131" s="3"/>
      <c r="D131" s="5"/>
      <c r="E131" s="6">
        <f t="shared" ref="E131:K131" si="42">SUM(E130:E130)</f>
        <v>95000</v>
      </c>
      <c r="F131" s="6">
        <f t="shared" si="42"/>
        <v>2726.5</v>
      </c>
      <c r="G131" s="6">
        <f>SUM(G130:G130)</f>
        <v>10500.38</v>
      </c>
      <c r="H131" s="6">
        <f>SUM(H130:H130)</f>
        <v>2888</v>
      </c>
      <c r="I131" s="6">
        <f t="shared" si="42"/>
        <v>1740.46</v>
      </c>
      <c r="J131" s="6">
        <f t="shared" si="42"/>
        <v>17855.34</v>
      </c>
      <c r="K131" s="6">
        <f t="shared" si="42"/>
        <v>77144.66</v>
      </c>
    </row>
    <row r="132" spans="1:27" s="1" customFormat="1" x14ac:dyDescent="0.25">
      <c r="A132" s="9"/>
      <c r="B132" s="71"/>
      <c r="C132" s="9"/>
      <c r="D132" s="72"/>
      <c r="E132" s="73"/>
      <c r="F132" s="73"/>
      <c r="G132" s="73"/>
      <c r="H132" s="73"/>
      <c r="I132" s="73"/>
      <c r="J132" s="73"/>
      <c r="K132" s="73"/>
    </row>
    <row r="133" spans="1:27" s="1" customFormat="1" x14ac:dyDescent="0.25">
      <c r="A133" s="55" t="s">
        <v>128</v>
      </c>
      <c r="B133" s="11"/>
      <c r="C133" s="11"/>
      <c r="D133" s="50"/>
      <c r="E133" s="40"/>
      <c r="F133" s="40"/>
      <c r="G133" s="40"/>
      <c r="H133" s="40"/>
      <c r="I133" s="40"/>
      <c r="J133" s="40"/>
      <c r="K133" s="40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s="1" customFormat="1" x14ac:dyDescent="0.25">
      <c r="A134" s="11" t="s">
        <v>129</v>
      </c>
      <c r="B134" s="11" t="s">
        <v>130</v>
      </c>
      <c r="C134" s="11" t="s">
        <v>18</v>
      </c>
      <c r="D134" s="50" t="s">
        <v>16</v>
      </c>
      <c r="E134" s="40">
        <v>57500</v>
      </c>
      <c r="F134" s="40">
        <v>1650.25</v>
      </c>
      <c r="G134" s="40">
        <v>3016.23</v>
      </c>
      <c r="H134" s="40">
        <v>1748</v>
      </c>
      <c r="I134" s="40">
        <v>25</v>
      </c>
      <c r="J134" s="7">
        <f t="shared" ref="J134" si="43">SUM(F134:I134)</f>
        <v>6439.48</v>
      </c>
      <c r="K134" s="40">
        <f t="shared" ref="K134" si="44">E134-J134</f>
        <v>51060.520000000004</v>
      </c>
    </row>
    <row r="135" spans="1:27" x14ac:dyDescent="0.25">
      <c r="A135" s="3" t="s">
        <v>23</v>
      </c>
      <c r="B135" s="4">
        <v>1</v>
      </c>
      <c r="C135" s="3"/>
      <c r="D135" s="5"/>
      <c r="E135" s="6">
        <f t="shared" ref="E135:K135" si="45">SUM(E134:E134)</f>
        <v>57500</v>
      </c>
      <c r="F135" s="6">
        <f t="shared" si="45"/>
        <v>1650.25</v>
      </c>
      <c r="G135" s="6">
        <f>SUM(G134:G134)</f>
        <v>3016.23</v>
      </c>
      <c r="H135" s="6">
        <f t="shared" si="45"/>
        <v>1748</v>
      </c>
      <c r="I135" s="6">
        <f t="shared" si="45"/>
        <v>25</v>
      </c>
      <c r="J135" s="6">
        <f t="shared" si="45"/>
        <v>6439.48</v>
      </c>
      <c r="K135" s="6">
        <f t="shared" si="45"/>
        <v>51060.520000000004</v>
      </c>
    </row>
    <row r="136" spans="1:27" s="1" customFormat="1" x14ac:dyDescent="0.25">
      <c r="A136" s="9"/>
      <c r="B136" s="71"/>
      <c r="C136" s="9"/>
      <c r="D136" s="72"/>
      <c r="E136" s="73"/>
      <c r="F136" s="73"/>
      <c r="G136" s="73"/>
      <c r="H136" s="73"/>
      <c r="I136" s="73"/>
      <c r="J136" s="73"/>
      <c r="K136" s="73"/>
    </row>
    <row r="137" spans="1:27" s="1" customFormat="1" x14ac:dyDescent="0.25">
      <c r="A137" s="8" t="s">
        <v>131</v>
      </c>
      <c r="B137" s="11"/>
      <c r="C137" s="11"/>
      <c r="D137" s="50"/>
      <c r="E137" s="40"/>
      <c r="F137" s="40"/>
      <c r="G137" s="40"/>
      <c r="H137" s="40"/>
      <c r="I137" s="40"/>
      <c r="J137" s="43"/>
      <c r="K137" s="43"/>
    </row>
    <row r="138" spans="1:27" s="1" customFormat="1" x14ac:dyDescent="0.25">
      <c r="A138" s="11" t="s">
        <v>132</v>
      </c>
      <c r="B138" s="11" t="s">
        <v>133</v>
      </c>
      <c r="C138" s="51" t="s">
        <v>58</v>
      </c>
      <c r="D138" s="50" t="s">
        <v>16</v>
      </c>
      <c r="E138" s="40">
        <v>85100</v>
      </c>
      <c r="F138" s="40">
        <v>2442.37</v>
      </c>
      <c r="G138" s="40">
        <v>7742.79</v>
      </c>
      <c r="H138" s="40">
        <v>2587.04</v>
      </c>
      <c r="I138" s="40">
        <v>4198.72</v>
      </c>
      <c r="J138" s="43">
        <f>+F138+G138+H138+I138</f>
        <v>16970.920000000002</v>
      </c>
      <c r="K138" s="40">
        <f>E138-J138</f>
        <v>68129.08</v>
      </c>
    </row>
    <row r="139" spans="1:27" x14ac:dyDescent="0.25">
      <c r="A139" s="3" t="s">
        <v>23</v>
      </c>
      <c r="B139" s="4">
        <v>1</v>
      </c>
      <c r="C139" s="3"/>
      <c r="D139" s="5"/>
      <c r="E139" s="6">
        <f>SUM(E138)</f>
        <v>85100</v>
      </c>
      <c r="F139" s="6">
        <f t="shared" ref="F139:K139" si="46">SUM(F138)</f>
        <v>2442.37</v>
      </c>
      <c r="G139" s="6">
        <f>SUM(G138)</f>
        <v>7742.79</v>
      </c>
      <c r="H139" s="6">
        <f t="shared" si="46"/>
        <v>2587.04</v>
      </c>
      <c r="I139" s="6">
        <f t="shared" si="46"/>
        <v>4198.72</v>
      </c>
      <c r="J139" s="6">
        <f t="shared" si="46"/>
        <v>16970.920000000002</v>
      </c>
      <c r="K139" s="6">
        <f t="shared" si="46"/>
        <v>68129.08</v>
      </c>
    </row>
    <row r="140" spans="1:27" s="1" customFormat="1" x14ac:dyDescent="0.25">
      <c r="A140" s="9"/>
      <c r="B140" s="71"/>
      <c r="C140" s="9"/>
      <c r="D140" s="72"/>
      <c r="E140" s="73"/>
      <c r="F140" s="73"/>
      <c r="G140" s="73"/>
      <c r="H140" s="73"/>
      <c r="I140" s="73"/>
      <c r="J140" s="73"/>
      <c r="K140" s="73"/>
    </row>
    <row r="141" spans="1:27" s="1" customFormat="1" x14ac:dyDescent="0.25">
      <c r="A141" s="55" t="s">
        <v>134</v>
      </c>
      <c r="B141" s="11"/>
      <c r="C141" s="11"/>
      <c r="D141" s="39"/>
      <c r="E141" s="11"/>
      <c r="F141" s="43"/>
      <c r="G141" s="43"/>
      <c r="H141" s="43"/>
      <c r="I141" s="43"/>
      <c r="J141" s="43"/>
      <c r="K141" s="43"/>
    </row>
    <row r="142" spans="1:27" s="1" customFormat="1" x14ac:dyDescent="0.25">
      <c r="A142" s="11" t="s">
        <v>126</v>
      </c>
      <c r="B142" s="11" t="s">
        <v>127</v>
      </c>
      <c r="C142" s="11" t="s">
        <v>18</v>
      </c>
      <c r="D142" s="50" t="s">
        <v>16</v>
      </c>
      <c r="E142" s="44">
        <v>125000</v>
      </c>
      <c r="F142" s="43">
        <v>3587.5</v>
      </c>
      <c r="G142" s="43">
        <v>17985.990000000002</v>
      </c>
      <c r="H142" s="43">
        <v>3800</v>
      </c>
      <c r="I142" s="43">
        <v>2529</v>
      </c>
      <c r="J142" s="43">
        <f>SUM(F142:I142)</f>
        <v>27902.49</v>
      </c>
      <c r="K142" s="40">
        <f t="shared" ref="K142" si="47">E142-J142</f>
        <v>97097.51</v>
      </c>
    </row>
    <row r="143" spans="1:27" s="1" customFormat="1" x14ac:dyDescent="0.25">
      <c r="A143" s="75" t="s">
        <v>135</v>
      </c>
      <c r="B143" s="11" t="s">
        <v>136</v>
      </c>
      <c r="C143" s="11" t="s">
        <v>18</v>
      </c>
      <c r="D143" s="50" t="s">
        <v>19</v>
      </c>
      <c r="E143" s="44">
        <v>28980</v>
      </c>
      <c r="F143" s="43">
        <v>831.73</v>
      </c>
      <c r="G143" s="43">
        <v>0</v>
      </c>
      <c r="H143" s="43">
        <v>880.99</v>
      </c>
      <c r="I143" s="43">
        <v>25</v>
      </c>
      <c r="J143" s="43">
        <f>SUM(F143:I143)</f>
        <v>1737.72</v>
      </c>
      <c r="K143" s="40">
        <f>E143-J143</f>
        <v>27242.28</v>
      </c>
    </row>
    <row r="144" spans="1:27" s="1" customFormat="1" x14ac:dyDescent="0.25">
      <c r="A144" s="11" t="s">
        <v>137</v>
      </c>
      <c r="B144" s="11" t="s">
        <v>136</v>
      </c>
      <c r="C144" s="11" t="s">
        <v>18</v>
      </c>
      <c r="D144" s="50" t="s">
        <v>19</v>
      </c>
      <c r="E144" s="44">
        <v>46440</v>
      </c>
      <c r="F144" s="43">
        <v>1332.83</v>
      </c>
      <c r="G144" s="43">
        <v>1351.56</v>
      </c>
      <c r="H144" s="43">
        <v>1411.78</v>
      </c>
      <c r="I144" s="43">
        <v>25</v>
      </c>
      <c r="J144" s="43">
        <f>SUM(F144:I144)</f>
        <v>4121.17</v>
      </c>
      <c r="K144" s="40">
        <f>+E144-J144</f>
        <v>42318.83</v>
      </c>
    </row>
    <row r="145" spans="1:11" x14ac:dyDescent="0.25">
      <c r="A145" s="3" t="s">
        <v>23</v>
      </c>
      <c r="B145" s="4">
        <v>3</v>
      </c>
      <c r="C145" s="3"/>
      <c r="D145" s="5"/>
      <c r="E145" s="6">
        <f>SUM(E142:E144)</f>
        <v>200420</v>
      </c>
      <c r="F145" s="6">
        <f t="shared" ref="F145:J145" si="48">SUM(F142:F144)</f>
        <v>5752.0599999999995</v>
      </c>
      <c r="G145" s="6">
        <f>SUM(G142:G144)</f>
        <v>19337.550000000003</v>
      </c>
      <c r="H145" s="6">
        <f t="shared" si="48"/>
        <v>6092.7699999999995</v>
      </c>
      <c r="I145" s="6">
        <f t="shared" si="48"/>
        <v>2579</v>
      </c>
      <c r="J145" s="6">
        <f t="shared" si="48"/>
        <v>33761.380000000005</v>
      </c>
      <c r="K145" s="6">
        <f>SUM(K142:K144)</f>
        <v>166658.62</v>
      </c>
    </row>
    <row r="146" spans="1:11" s="1" customFormat="1" x14ac:dyDescent="0.25">
      <c r="A146" s="9"/>
      <c r="B146" s="71"/>
      <c r="C146" s="9"/>
      <c r="D146" s="72"/>
      <c r="E146" s="73"/>
      <c r="F146" s="73"/>
      <c r="G146" s="73"/>
      <c r="H146" s="73"/>
      <c r="I146" s="73"/>
      <c r="J146" s="73"/>
      <c r="K146" s="73"/>
    </row>
    <row r="147" spans="1:11" s="1" customFormat="1" x14ac:dyDescent="0.25">
      <c r="A147" s="8" t="s">
        <v>138</v>
      </c>
      <c r="B147" s="52"/>
      <c r="C147" s="52"/>
      <c r="D147" s="53"/>
      <c r="E147" s="54"/>
      <c r="F147" s="54"/>
      <c r="G147" s="54"/>
      <c r="H147" s="54"/>
      <c r="I147" s="54"/>
      <c r="J147" s="54"/>
      <c r="K147" s="54"/>
    </row>
    <row r="148" spans="1:11" s="1" customFormat="1" x14ac:dyDescent="0.25">
      <c r="A148" s="11" t="s">
        <v>139</v>
      </c>
      <c r="B148" s="11" t="s">
        <v>140</v>
      </c>
      <c r="C148" s="11" t="s">
        <v>50</v>
      </c>
      <c r="D148" s="50" t="s">
        <v>19</v>
      </c>
      <c r="E148" s="40">
        <v>10000</v>
      </c>
      <c r="F148" s="40">
        <v>287</v>
      </c>
      <c r="G148" s="40">
        <v>0</v>
      </c>
      <c r="H148" s="40">
        <v>304</v>
      </c>
      <c r="I148" s="40">
        <v>1740.46</v>
      </c>
      <c r="J148" s="41">
        <f>SUM(F148:I148)</f>
        <v>2331.46</v>
      </c>
      <c r="K148" s="40">
        <f>E148-J148</f>
        <v>7668.54</v>
      </c>
    </row>
    <row r="149" spans="1:11" s="1" customFormat="1" x14ac:dyDescent="0.25">
      <c r="A149" s="11" t="s">
        <v>141</v>
      </c>
      <c r="B149" s="11" t="s">
        <v>142</v>
      </c>
      <c r="C149" s="1" t="s">
        <v>18</v>
      </c>
      <c r="D149" s="50" t="s">
        <v>19</v>
      </c>
      <c r="E149" s="44">
        <v>28980</v>
      </c>
      <c r="F149" s="43">
        <v>831.73</v>
      </c>
      <c r="G149" s="43">
        <v>0</v>
      </c>
      <c r="H149" s="43">
        <v>880.99</v>
      </c>
      <c r="I149" s="43">
        <v>25</v>
      </c>
      <c r="J149" s="43">
        <f>SUM(F149:I149)</f>
        <v>1737.72</v>
      </c>
      <c r="K149" s="40">
        <f>E149-J149</f>
        <v>27242.28</v>
      </c>
    </row>
    <row r="150" spans="1:11" s="1" customFormat="1" x14ac:dyDescent="0.25">
      <c r="A150" s="11" t="s">
        <v>143</v>
      </c>
      <c r="B150" s="11" t="s">
        <v>142</v>
      </c>
      <c r="C150" s="11" t="s">
        <v>18</v>
      </c>
      <c r="D150" s="50" t="s">
        <v>19</v>
      </c>
      <c r="E150" s="40">
        <v>47500</v>
      </c>
      <c r="F150" s="40">
        <v>1363.25</v>
      </c>
      <c r="G150" s="40">
        <v>1501.16</v>
      </c>
      <c r="H150" s="40">
        <v>1444</v>
      </c>
      <c r="I150" s="40">
        <v>25</v>
      </c>
      <c r="J150" s="41">
        <f t="shared" ref="J150" si="49">SUM(F150:I150)</f>
        <v>4333.41</v>
      </c>
      <c r="K150" s="40">
        <f t="shared" ref="K150" si="50">E150-J150</f>
        <v>43166.59</v>
      </c>
    </row>
    <row r="151" spans="1:11" s="1" customFormat="1" x14ac:dyDescent="0.25">
      <c r="A151" s="11" t="s">
        <v>144</v>
      </c>
      <c r="B151" s="11" t="s">
        <v>142</v>
      </c>
      <c r="C151" s="11" t="s">
        <v>18</v>
      </c>
      <c r="D151" s="50" t="s">
        <v>16</v>
      </c>
      <c r="E151" s="40">
        <v>31980</v>
      </c>
      <c r="F151" s="40">
        <v>917.83</v>
      </c>
      <c r="G151" s="40">
        <v>0</v>
      </c>
      <c r="H151" s="40">
        <v>972.19</v>
      </c>
      <c r="I151" s="40">
        <v>25</v>
      </c>
      <c r="J151" s="41">
        <f>SUM(F151:I151)</f>
        <v>1915.02</v>
      </c>
      <c r="K151" s="40">
        <f>E151-J151</f>
        <v>30064.98</v>
      </c>
    </row>
    <row r="152" spans="1:11" s="1" customFormat="1" ht="15" customHeight="1" x14ac:dyDescent="0.25">
      <c r="A152" s="11" t="s">
        <v>145</v>
      </c>
      <c r="B152" s="11" t="s">
        <v>142</v>
      </c>
      <c r="C152" s="11" t="s">
        <v>18</v>
      </c>
      <c r="D152" s="50" t="s">
        <v>16</v>
      </c>
      <c r="E152" s="43">
        <v>25200</v>
      </c>
      <c r="F152" s="43">
        <v>723.24</v>
      </c>
      <c r="G152" s="43">
        <v>0</v>
      </c>
      <c r="H152" s="43">
        <v>766.08</v>
      </c>
      <c r="I152" s="43">
        <v>25</v>
      </c>
      <c r="J152" s="43">
        <f>SUM(F152:I152)</f>
        <v>1514.3200000000002</v>
      </c>
      <c r="K152" s="43">
        <f>E152-J152</f>
        <v>23685.68</v>
      </c>
    </row>
    <row r="153" spans="1:11" x14ac:dyDescent="0.25">
      <c r="A153" s="3" t="s">
        <v>23</v>
      </c>
      <c r="B153" s="4">
        <v>5</v>
      </c>
      <c r="C153" s="3"/>
      <c r="D153" s="5"/>
      <c r="E153" s="6">
        <f>SUM(E148:E152)</f>
        <v>143660</v>
      </c>
      <c r="F153" s="6">
        <f t="shared" ref="F153:K153" si="51">SUM(F148:F152)</f>
        <v>4123.05</v>
      </c>
      <c r="G153" s="6">
        <f>SUM(G148:G152)</f>
        <v>1501.16</v>
      </c>
      <c r="H153" s="6">
        <f t="shared" si="51"/>
        <v>4367.26</v>
      </c>
      <c r="I153" s="6">
        <f t="shared" si="51"/>
        <v>1840.46</v>
      </c>
      <c r="J153" s="6">
        <f t="shared" si="51"/>
        <v>11831.93</v>
      </c>
      <c r="K153" s="6">
        <f t="shared" si="51"/>
        <v>131828.07</v>
      </c>
    </row>
    <row r="154" spans="1:11" s="1" customFormat="1" x14ac:dyDescent="0.25">
      <c r="A154" s="9"/>
      <c r="B154" s="71"/>
      <c r="C154" s="9"/>
      <c r="D154" s="72"/>
      <c r="E154" s="73"/>
      <c r="F154" s="73"/>
      <c r="G154" s="73"/>
      <c r="H154" s="73"/>
      <c r="I154" s="73"/>
      <c r="J154" s="73"/>
      <c r="K154" s="73"/>
    </row>
    <row r="155" spans="1:11" s="1" customFormat="1" x14ac:dyDescent="0.25">
      <c r="A155" s="55" t="s">
        <v>146</v>
      </c>
      <c r="B155" s="43"/>
      <c r="C155" s="43"/>
      <c r="D155" s="50"/>
      <c r="E155" s="43"/>
      <c r="F155" s="43"/>
      <c r="G155" s="43"/>
      <c r="H155" s="43"/>
      <c r="I155" s="43"/>
      <c r="J155" s="43"/>
      <c r="K155" s="43"/>
    </row>
    <row r="156" spans="1:11" s="1" customFormat="1" x14ac:dyDescent="0.25">
      <c r="A156" s="11" t="s">
        <v>147</v>
      </c>
      <c r="B156" s="43" t="s">
        <v>148</v>
      </c>
      <c r="C156" s="43" t="s">
        <v>18</v>
      </c>
      <c r="D156" s="50" t="s">
        <v>16</v>
      </c>
      <c r="E156" s="43">
        <v>85100</v>
      </c>
      <c r="F156" s="43">
        <f>+E156*2.87%</f>
        <v>2442.37</v>
      </c>
      <c r="G156" s="43">
        <v>8600.52</v>
      </c>
      <c r="H156" s="43">
        <v>2587.04</v>
      </c>
      <c r="I156" s="43">
        <v>25</v>
      </c>
      <c r="J156" s="43">
        <f>SUM(F156:I156)</f>
        <v>13654.93</v>
      </c>
      <c r="K156" s="43">
        <f>E156-J156</f>
        <v>71445.070000000007</v>
      </c>
    </row>
    <row r="157" spans="1:11" s="1" customFormat="1" x14ac:dyDescent="0.25">
      <c r="A157" s="11" t="s">
        <v>149</v>
      </c>
      <c r="B157" s="43" t="s">
        <v>150</v>
      </c>
      <c r="C157" s="43" t="s">
        <v>151</v>
      </c>
      <c r="D157" s="50" t="s">
        <v>16</v>
      </c>
      <c r="E157" s="43">
        <v>52000</v>
      </c>
      <c r="F157" s="43">
        <v>1492.4</v>
      </c>
      <c r="G157" s="43">
        <v>2136.27</v>
      </c>
      <c r="H157" s="43">
        <v>1580.8</v>
      </c>
      <c r="I157" s="43">
        <v>152.6</v>
      </c>
      <c r="J157" s="43">
        <f>SUM(F157:I157)</f>
        <v>5362.0700000000006</v>
      </c>
      <c r="K157" s="43">
        <f>E157-J157</f>
        <v>46637.93</v>
      </c>
    </row>
    <row r="158" spans="1:11" s="1" customFormat="1" x14ac:dyDescent="0.25">
      <c r="A158" s="11" t="s">
        <v>152</v>
      </c>
      <c r="B158" s="43" t="s">
        <v>150</v>
      </c>
      <c r="C158" s="43" t="s">
        <v>18</v>
      </c>
      <c r="D158" s="50" t="s">
        <v>16</v>
      </c>
      <c r="E158" s="43">
        <v>46000</v>
      </c>
      <c r="F158" s="43">
        <v>1320.2</v>
      </c>
      <c r="G158" s="43">
        <v>1289.46</v>
      </c>
      <c r="H158" s="43">
        <v>1398.4</v>
      </c>
      <c r="I158" s="43">
        <v>25</v>
      </c>
      <c r="J158" s="43">
        <f t="shared" ref="J158" si="52">SUM(F158:I158)</f>
        <v>4033.06</v>
      </c>
      <c r="K158" s="43">
        <f t="shared" ref="K158" si="53">E158-J158</f>
        <v>41966.94</v>
      </c>
    </row>
    <row r="159" spans="1:11" x14ac:dyDescent="0.25">
      <c r="A159" s="3" t="s">
        <v>23</v>
      </c>
      <c r="B159" s="4">
        <v>3</v>
      </c>
      <c r="C159" s="3"/>
      <c r="D159" s="5"/>
      <c r="E159" s="6">
        <f t="shared" ref="E159:K159" si="54">SUM(E156:E158)</f>
        <v>183100</v>
      </c>
      <c r="F159" s="6">
        <f t="shared" si="54"/>
        <v>5254.97</v>
      </c>
      <c r="G159" s="6">
        <f>SUM(G156:G158)</f>
        <v>12026.25</v>
      </c>
      <c r="H159" s="6">
        <f t="shared" si="54"/>
        <v>5566.24</v>
      </c>
      <c r="I159" s="6">
        <f t="shared" si="54"/>
        <v>202.6</v>
      </c>
      <c r="J159" s="6">
        <f t="shared" si="54"/>
        <v>23050.06</v>
      </c>
      <c r="K159" s="6">
        <f t="shared" si="54"/>
        <v>160049.94</v>
      </c>
    </row>
    <row r="160" spans="1:11" s="1" customFormat="1" x14ac:dyDescent="0.25">
      <c r="A160" s="52"/>
      <c r="B160" s="52"/>
      <c r="C160" s="52"/>
      <c r="D160" s="53"/>
      <c r="E160" s="54"/>
      <c r="F160" s="54"/>
      <c r="G160" s="54"/>
      <c r="H160" s="54"/>
      <c r="I160" s="54"/>
      <c r="J160" s="54"/>
      <c r="K160" s="54"/>
    </row>
    <row r="161" spans="1:13" ht="24.75" customHeight="1" x14ac:dyDescent="0.3">
      <c r="A161" s="74" t="s">
        <v>153</v>
      </c>
      <c r="B161" s="14">
        <f>+B16+B21+B26+B30+B38+B42+B46+B53+B57+B74+B82+B104+B110+B117+B123+B135+B127+B131+B139+B145+B153+B159</f>
        <v>85</v>
      </c>
      <c r="C161" s="13"/>
      <c r="D161" s="15"/>
      <c r="E161" s="16">
        <f t="shared" ref="E161:K161" si="55">E16+E21+E26+E30+E38+E42+E46+E53+E57+E74+E82+E104+E110+E117+E123+E127+E131+E135+E139+E145+E153+E159</f>
        <v>4041487.26</v>
      </c>
      <c r="F161" s="16">
        <f t="shared" si="55"/>
        <v>115990.75499999999</v>
      </c>
      <c r="G161" s="16">
        <f t="shared" si="55"/>
        <v>275891.53000000003</v>
      </c>
      <c r="H161" s="16">
        <f t="shared" si="55"/>
        <v>122154.36999999998</v>
      </c>
      <c r="I161" s="16">
        <f t="shared" si="55"/>
        <v>51406.14</v>
      </c>
      <c r="J161" s="16">
        <f t="shared" si="55"/>
        <v>565442.79500000016</v>
      </c>
      <c r="K161" s="16">
        <f t="shared" si="55"/>
        <v>3476044.4650000003</v>
      </c>
    </row>
    <row r="162" spans="1:13" s="80" customFormat="1" x14ac:dyDescent="0.25">
      <c r="A162" s="82"/>
      <c r="B162" s="82"/>
      <c r="C162" s="82"/>
      <c r="D162" s="83"/>
      <c r="E162" s="84"/>
      <c r="F162" s="84"/>
      <c r="G162" s="84"/>
      <c r="H162" s="84"/>
      <c r="I162" s="84"/>
      <c r="J162" s="84"/>
      <c r="K162" s="84"/>
      <c r="L162" s="85"/>
      <c r="M162" s="85"/>
    </row>
    <row r="163" spans="1:13" s="1" customFormat="1" x14ac:dyDescent="0.25">
      <c r="A163" s="21"/>
      <c r="B163" s="21"/>
      <c r="C163" s="21"/>
      <c r="D163" s="22"/>
      <c r="E163" s="23"/>
      <c r="F163" s="23"/>
      <c r="G163" s="23"/>
      <c r="H163" s="23"/>
      <c r="I163" s="23"/>
      <c r="J163" s="23"/>
      <c r="K163" s="23"/>
      <c r="L163" s="19"/>
      <c r="M163" s="19"/>
    </row>
    <row r="164" spans="1:13" s="1" customFormat="1" x14ac:dyDescent="0.25">
      <c r="A164" s="21"/>
      <c r="B164" s="21"/>
      <c r="C164" s="21"/>
      <c r="D164" s="22"/>
      <c r="E164" s="23"/>
      <c r="F164" s="23"/>
      <c r="G164" s="23"/>
      <c r="H164" s="23"/>
      <c r="I164" s="23"/>
      <c r="J164" s="23"/>
      <c r="K164" s="23"/>
      <c r="L164" s="19"/>
      <c r="M164" s="19"/>
    </row>
    <row r="165" spans="1:13" s="1" customFormat="1" ht="21" x14ac:dyDescent="0.35">
      <c r="A165" s="24"/>
      <c r="B165" s="50"/>
      <c r="C165" s="25"/>
      <c r="D165" s="26"/>
      <c r="E165" s="27"/>
      <c r="F165" s="28"/>
      <c r="G165" s="28"/>
      <c r="H165" s="28"/>
      <c r="I165" s="28"/>
      <c r="J165" s="28"/>
      <c r="K165" s="28"/>
      <c r="L165" s="19"/>
      <c r="M165" s="19"/>
    </row>
    <row r="166" spans="1:13" s="24" customFormat="1" ht="21" x14ac:dyDescent="0.35">
      <c r="A166" s="30" t="s">
        <v>158</v>
      </c>
      <c r="B166" s="50"/>
      <c r="C166" s="25"/>
      <c r="D166" s="36"/>
      <c r="E166" s="28"/>
      <c r="F166" s="25"/>
      <c r="G166" s="29"/>
      <c r="H166" s="30"/>
      <c r="I166" s="65"/>
      <c r="J166" s="65"/>
      <c r="K166" s="66"/>
      <c r="L166" s="66"/>
    </row>
    <row r="167" spans="1:13" s="24" customFormat="1" ht="21" x14ac:dyDescent="0.35">
      <c r="A167" s="24" t="s">
        <v>159</v>
      </c>
      <c r="B167" s="25"/>
      <c r="C167" s="25"/>
      <c r="D167" s="37"/>
      <c r="E167" s="25"/>
      <c r="F167" s="25"/>
      <c r="G167" s="29"/>
      <c r="I167" s="65"/>
      <c r="J167" s="65"/>
      <c r="K167" s="20"/>
      <c r="L167" s="20"/>
    </row>
    <row r="168" spans="1:13" s="1" customFormat="1" ht="21" hidden="1" x14ac:dyDescent="0.35">
      <c r="A168" s="92" t="s">
        <v>154</v>
      </c>
      <c r="B168" s="92"/>
      <c r="C168" s="92"/>
      <c r="D168" s="92"/>
      <c r="E168" s="92"/>
      <c r="F168" s="92"/>
      <c r="G168" s="92"/>
      <c r="H168" s="92"/>
      <c r="I168" s="92"/>
      <c r="J168" s="92"/>
    </row>
    <row r="169" spans="1:13" s="1" customFormat="1" hidden="1" x14ac:dyDescent="0.25">
      <c r="A169" s="21"/>
      <c r="B169" s="21"/>
      <c r="C169" s="21"/>
      <c r="D169" s="38"/>
      <c r="E169" s="19"/>
      <c r="F169" s="19"/>
      <c r="G169" s="19"/>
      <c r="H169" s="19"/>
      <c r="I169" s="19"/>
      <c r="J169" s="19"/>
    </row>
    <row r="170" spans="1:13" s="1" customFormat="1" hidden="1" x14ac:dyDescent="0.25">
      <c r="A170" s="21"/>
      <c r="B170" s="21"/>
      <c r="C170" s="21"/>
      <c r="D170" s="38"/>
      <c r="E170" s="19"/>
      <c r="F170" s="19"/>
      <c r="G170" s="19"/>
      <c r="H170" s="19"/>
      <c r="I170" s="19"/>
      <c r="J170" s="19"/>
    </row>
    <row r="171" spans="1:13" s="1" customFormat="1" hidden="1" x14ac:dyDescent="0.25">
      <c r="A171" s="21"/>
      <c r="B171" s="21"/>
      <c r="C171" s="21"/>
      <c r="D171" s="38"/>
      <c r="E171" s="19"/>
      <c r="F171" s="19"/>
      <c r="G171" s="19"/>
      <c r="H171" s="19"/>
      <c r="I171" s="19"/>
      <c r="J171" s="19"/>
    </row>
    <row r="172" spans="1:13" s="1" customFormat="1" x14ac:dyDescent="0.25">
      <c r="A172" s="21"/>
      <c r="B172" s="21"/>
      <c r="C172" s="21"/>
      <c r="D172" s="38"/>
      <c r="E172" s="19"/>
      <c r="F172" s="19"/>
      <c r="G172" s="19"/>
      <c r="H172" s="19"/>
      <c r="I172" s="19"/>
      <c r="J172" s="19"/>
    </row>
    <row r="173" spans="1:13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3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3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3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11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11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11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11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11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11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11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11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11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11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11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11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11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11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11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11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</row>
    <row r="257" spans="1:11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</row>
    <row r="258" spans="1:11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</row>
    <row r="259" spans="1:11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11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11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11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11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</row>
    <row r="264" spans="1:11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</row>
    <row r="265" spans="1:11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</row>
    <row r="266" spans="1:11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11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11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</row>
    <row r="269" spans="1:11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</row>
    <row r="270" spans="1:11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</row>
    <row r="271" spans="1:11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</row>
    <row r="272" spans="1:11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</row>
    <row r="273" spans="1:27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27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27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27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27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27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27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27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27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27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27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27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27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27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11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11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11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11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11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11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11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11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11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11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11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11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11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11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</row>
    <row r="303" spans="1:11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</row>
    <row r="304" spans="1:11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9"/>
      <c r="W331" s="9"/>
      <c r="X331" s="9"/>
      <c r="Y331" s="9"/>
      <c r="Z331" s="9"/>
      <c r="AA331" s="9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9"/>
      <c r="W332" s="9"/>
      <c r="X332" s="9"/>
      <c r="Y332" s="9"/>
      <c r="Z332" s="9"/>
      <c r="AA332" s="9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9"/>
      <c r="W334" s="9"/>
      <c r="X334" s="9"/>
      <c r="Y334" s="9"/>
      <c r="Z334" s="9"/>
      <c r="AA334" s="9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9"/>
      <c r="W341" s="9"/>
      <c r="X341" s="9"/>
      <c r="Y341" s="9"/>
      <c r="Z341" s="9"/>
      <c r="AA341" s="9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9"/>
      <c r="W344" s="9"/>
      <c r="X344" s="9"/>
      <c r="Y344" s="9"/>
      <c r="Z344" s="9"/>
      <c r="AA344" s="9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9"/>
      <c r="W346" s="9"/>
      <c r="X346" s="9"/>
      <c r="Y346" s="9"/>
      <c r="Z346" s="9"/>
      <c r="AA346" s="9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9"/>
      <c r="W347" s="9"/>
      <c r="X347" s="9"/>
      <c r="Y347" s="9"/>
      <c r="Z347" s="9"/>
      <c r="AA347" s="9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9"/>
      <c r="W349" s="9"/>
      <c r="X349" s="9"/>
      <c r="Y349" s="9"/>
      <c r="Z349" s="9"/>
      <c r="AA349" s="9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9"/>
      <c r="W355" s="9"/>
      <c r="X355" s="9"/>
      <c r="Y355" s="9"/>
      <c r="Z355" s="9"/>
      <c r="AA355" s="9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9"/>
      <c r="W356" s="9"/>
      <c r="X356" s="9"/>
      <c r="Y356" s="9"/>
      <c r="Z356" s="9"/>
      <c r="AA356" s="9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9"/>
      <c r="W362" s="9"/>
      <c r="X362" s="9"/>
      <c r="Y362" s="9"/>
      <c r="Z362" s="9"/>
      <c r="AA362" s="9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9"/>
      <c r="W363" s="9"/>
      <c r="X363" s="9"/>
      <c r="Y363" s="9"/>
      <c r="Z363" s="9"/>
      <c r="AA363" s="9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9"/>
      <c r="W364" s="9"/>
      <c r="X364" s="9"/>
      <c r="Y364" s="9"/>
      <c r="Z364" s="9"/>
      <c r="AA364" s="9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9"/>
      <c r="W365" s="9"/>
      <c r="X365" s="9"/>
      <c r="Y365" s="9"/>
      <c r="Z365" s="9"/>
      <c r="AA365" s="9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</row>
    <row r="369" spans="1:27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9"/>
      <c r="W369" s="9"/>
      <c r="X369" s="9"/>
      <c r="Y369" s="9"/>
      <c r="Z369" s="9"/>
      <c r="AA369" s="9"/>
    </row>
    <row r="370" spans="1:27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9"/>
      <c r="W370" s="9"/>
      <c r="X370" s="9"/>
      <c r="Y370" s="9"/>
      <c r="Z370" s="9"/>
      <c r="AA370" s="9"/>
    </row>
    <row r="371" spans="1:27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9"/>
      <c r="W371" s="9"/>
      <c r="X371" s="9"/>
      <c r="Y371" s="9"/>
      <c r="Z371" s="9"/>
      <c r="AA371" s="9"/>
    </row>
    <row r="372" spans="1:27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</row>
    <row r="373" spans="1:27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</row>
    <row r="374" spans="1:27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9"/>
      <c r="W374" s="9"/>
      <c r="X374" s="9"/>
      <c r="Y374" s="9"/>
      <c r="Z374" s="9"/>
      <c r="AA374" s="9"/>
    </row>
    <row r="375" spans="1:27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9"/>
      <c r="W375" s="9"/>
      <c r="X375" s="9"/>
      <c r="Y375" s="9"/>
      <c r="Z375" s="9"/>
      <c r="AA375" s="9"/>
    </row>
    <row r="376" spans="1:27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9"/>
      <c r="W376" s="9"/>
      <c r="X376" s="9"/>
      <c r="Y376" s="9"/>
      <c r="Z376" s="9"/>
      <c r="AA376" s="9"/>
    </row>
    <row r="377" spans="1:27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9"/>
      <c r="W377" s="9"/>
      <c r="X377" s="9"/>
      <c r="Y377" s="9"/>
      <c r="Z377" s="9"/>
      <c r="AA377" s="9"/>
    </row>
    <row r="378" spans="1:27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9"/>
      <c r="W378" s="9"/>
      <c r="X378" s="9"/>
      <c r="Y378" s="9"/>
      <c r="Z378" s="9"/>
      <c r="AA378" s="9"/>
    </row>
    <row r="379" spans="1:27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9"/>
      <c r="W379" s="9"/>
      <c r="X379" s="9"/>
      <c r="Y379" s="9"/>
      <c r="Z379" s="9"/>
      <c r="AA379" s="9"/>
    </row>
    <row r="380" spans="1:27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9"/>
      <c r="W380" s="9"/>
      <c r="X380" s="9"/>
      <c r="Y380" s="9"/>
      <c r="Z380" s="9"/>
      <c r="AA380" s="9"/>
    </row>
    <row r="381" spans="1:27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9"/>
      <c r="W381" s="9"/>
      <c r="X381" s="9"/>
      <c r="Y381" s="9"/>
      <c r="Z381" s="9"/>
      <c r="AA381" s="9"/>
    </row>
    <row r="382" spans="1:27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27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27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x14ac:dyDescent="0.25">
      <c r="A486" s="21"/>
      <c r="B486" s="21"/>
      <c r="C486" s="21"/>
      <c r="D486" s="22"/>
      <c r="E486" s="23"/>
      <c r="F486" s="23"/>
      <c r="G486" s="23"/>
      <c r="H486" s="23"/>
      <c r="I486" s="23"/>
      <c r="J486" s="23"/>
      <c r="K486" s="23"/>
    </row>
    <row r="487" spans="1:11" s="1" customFormat="1" x14ac:dyDescent="0.25">
      <c r="A487" s="21"/>
      <c r="B487" s="21"/>
      <c r="C487" s="21"/>
      <c r="D487" s="22"/>
      <c r="E487" s="23"/>
      <c r="F487" s="23"/>
      <c r="G487" s="23"/>
      <c r="H487" s="23"/>
      <c r="I487" s="23"/>
      <c r="J487" s="23"/>
      <c r="K487" s="23"/>
    </row>
    <row r="488" spans="1:11" s="1" customFormat="1" x14ac:dyDescent="0.25">
      <c r="A488" s="21"/>
      <c r="B488" s="21"/>
      <c r="C488" s="21"/>
      <c r="D488" s="22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A489" s="21"/>
      <c r="B489" s="21"/>
      <c r="C489" s="21"/>
      <c r="D489" s="22"/>
      <c r="E489" s="23"/>
      <c r="F489" s="23"/>
      <c r="G489" s="23"/>
      <c r="H489" s="23"/>
      <c r="I489" s="23"/>
      <c r="J489" s="23"/>
      <c r="K489" s="23"/>
    </row>
    <row r="490" spans="1:11" s="1" customFormat="1" x14ac:dyDescent="0.25">
      <c r="A490" s="21"/>
      <c r="B490" s="21"/>
      <c r="C490" s="21"/>
      <c r="D490" s="22"/>
      <c r="E490" s="23"/>
      <c r="F490" s="23"/>
      <c r="G490" s="23"/>
      <c r="H490" s="23"/>
      <c r="I490" s="23"/>
      <c r="J490" s="23"/>
      <c r="K490" s="23"/>
    </row>
    <row r="491" spans="1:11" s="1" customFormat="1" x14ac:dyDescent="0.25">
      <c r="A491" s="21"/>
      <c r="B491" s="21"/>
      <c r="C491" s="21"/>
      <c r="D491" s="22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A492" s="21"/>
      <c r="B492" s="21"/>
      <c r="C492" s="21"/>
      <c r="D492" s="22"/>
      <c r="E492" s="23"/>
      <c r="F492" s="23"/>
      <c r="G492" s="23"/>
      <c r="H492" s="23"/>
      <c r="I492" s="23"/>
      <c r="J492" s="23"/>
      <c r="K492" s="23"/>
    </row>
    <row r="493" spans="1:11" s="1" customFormat="1" x14ac:dyDescent="0.25">
      <c r="A493" s="21"/>
      <c r="B493" s="21"/>
      <c r="C493" s="21"/>
      <c r="D493" s="22"/>
      <c r="E493" s="23"/>
      <c r="F493" s="23"/>
      <c r="G493" s="23"/>
      <c r="H493" s="23"/>
      <c r="I493" s="23"/>
      <c r="J493" s="23"/>
      <c r="K493" s="23"/>
    </row>
    <row r="494" spans="1:11" s="1" customFormat="1" x14ac:dyDescent="0.25">
      <c r="A494" s="21"/>
      <c r="B494" s="21"/>
      <c r="C494" s="21"/>
      <c r="D494" s="22"/>
      <c r="E494" s="23"/>
      <c r="F494" s="23"/>
      <c r="G494" s="23"/>
      <c r="H494" s="23"/>
      <c r="I494" s="23"/>
      <c r="J494" s="23"/>
      <c r="K494" s="23"/>
    </row>
    <row r="495" spans="1:11" s="1" customFormat="1" x14ac:dyDescent="0.25">
      <c r="A495" s="21"/>
      <c r="B495" s="21"/>
      <c r="C495" s="21"/>
      <c r="D495" s="22"/>
      <c r="E495" s="23"/>
      <c r="F495" s="23"/>
      <c r="G495" s="23"/>
      <c r="H495" s="23"/>
      <c r="I495" s="23"/>
      <c r="J495" s="23"/>
      <c r="K495" s="23"/>
    </row>
    <row r="496" spans="1:11" s="1" customFormat="1" x14ac:dyDescent="0.25">
      <c r="A496" s="21"/>
      <c r="B496" s="21"/>
      <c r="C496" s="21"/>
      <c r="D496" s="22"/>
      <c r="E496" s="23"/>
      <c r="F496" s="23"/>
      <c r="G496" s="23"/>
      <c r="H496" s="23"/>
      <c r="I496" s="23"/>
      <c r="J496" s="23"/>
      <c r="K496" s="23"/>
    </row>
    <row r="497" spans="1:11" s="1" customFormat="1" x14ac:dyDescent="0.25">
      <c r="A497" s="21"/>
      <c r="B497" s="21"/>
      <c r="C497" s="21"/>
      <c r="D497" s="22"/>
      <c r="E497" s="23"/>
      <c r="F497" s="23"/>
      <c r="G497" s="23"/>
      <c r="H497" s="23"/>
      <c r="I497" s="23"/>
      <c r="J497" s="23"/>
      <c r="K497" s="23"/>
    </row>
    <row r="498" spans="1:11" s="1" customFormat="1" x14ac:dyDescent="0.25">
      <c r="A498" s="21"/>
      <c r="B498" s="21"/>
      <c r="C498" s="21"/>
      <c r="D498" s="22"/>
      <c r="E498" s="23"/>
      <c r="F498" s="23"/>
      <c r="G498" s="23"/>
      <c r="H498" s="23"/>
      <c r="I498" s="23"/>
      <c r="J498" s="23"/>
      <c r="K498" s="23"/>
    </row>
    <row r="499" spans="1:11" s="1" customFormat="1" x14ac:dyDescent="0.25">
      <c r="A499" s="21"/>
      <c r="B499" s="21"/>
      <c r="C499" s="21"/>
      <c r="D499" s="22"/>
      <c r="E499" s="23"/>
      <c r="F499" s="23"/>
      <c r="G499" s="23"/>
      <c r="H499" s="23"/>
      <c r="I499" s="23"/>
      <c r="J499" s="23"/>
      <c r="K499" s="23"/>
    </row>
    <row r="500" spans="1:11" s="1" customFormat="1" ht="24.75" customHeight="1" x14ac:dyDescent="0.25">
      <c r="A500" s="21"/>
      <c r="B500" s="21"/>
      <c r="C500" s="21"/>
      <c r="D500" s="22"/>
      <c r="E500" s="23"/>
      <c r="F500" s="23"/>
      <c r="G500" s="23"/>
      <c r="H500" s="23"/>
      <c r="I500" s="23"/>
      <c r="J500" s="23"/>
      <c r="K500" s="23"/>
    </row>
    <row r="501" spans="1:11" s="1" customFormat="1" x14ac:dyDescent="0.25">
      <c r="A501" s="21"/>
      <c r="B501" s="21"/>
      <c r="C501" s="21"/>
      <c r="D501" s="22"/>
      <c r="E501" s="23"/>
      <c r="F501" s="23"/>
      <c r="G501" s="23"/>
      <c r="H501" s="23"/>
      <c r="I501" s="23"/>
      <c r="J501" s="23"/>
      <c r="K501" s="23"/>
    </row>
    <row r="502" spans="1:11" s="1" customFormat="1" x14ac:dyDescent="0.25">
      <c r="A502" s="21"/>
      <c r="B502" s="21"/>
      <c r="C502" s="21"/>
      <c r="D502" s="22"/>
      <c r="E502" s="23"/>
      <c r="F502" s="23"/>
      <c r="G502" s="23"/>
      <c r="H502" s="23"/>
      <c r="I502" s="23"/>
      <c r="J502" s="23"/>
      <c r="K502" s="23"/>
    </row>
    <row r="503" spans="1:11" s="1" customFormat="1" ht="15.75" x14ac:dyDescent="0.25">
      <c r="A503" s="32"/>
      <c r="B503" s="32"/>
      <c r="C503" s="32"/>
      <c r="D503" s="33"/>
      <c r="E503" s="34"/>
      <c r="F503" s="34"/>
      <c r="G503" s="34"/>
      <c r="H503" s="34"/>
      <c r="I503" s="34"/>
      <c r="J503" s="34"/>
      <c r="K503" s="34"/>
    </row>
    <row r="504" spans="1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1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1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1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1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1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1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1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1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s="1" customFormat="1" x14ac:dyDescent="0.25">
      <c r="D732" s="35"/>
      <c r="E732" s="23"/>
      <c r="F732" s="23"/>
      <c r="G732" s="23"/>
      <c r="H732" s="23"/>
      <c r="I732" s="23"/>
      <c r="J732" s="23"/>
      <c r="K732" s="23"/>
    </row>
    <row r="733" spans="4:11" s="1" customFormat="1" x14ac:dyDescent="0.25">
      <c r="D733" s="35"/>
      <c r="E733" s="23"/>
      <c r="F733" s="23"/>
      <c r="G733" s="23"/>
      <c r="H733" s="23"/>
      <c r="I733" s="23"/>
      <c r="J733" s="23"/>
      <c r="K733" s="23"/>
    </row>
    <row r="734" spans="4:11" s="1" customFormat="1" x14ac:dyDescent="0.25">
      <c r="D734" s="35"/>
      <c r="E734" s="23"/>
      <c r="F734" s="23"/>
      <c r="G734" s="23"/>
      <c r="H734" s="23"/>
      <c r="I734" s="23"/>
      <c r="J734" s="23"/>
      <c r="K734" s="23"/>
    </row>
    <row r="735" spans="4:11" s="1" customFormat="1" x14ac:dyDescent="0.25">
      <c r="D735" s="35"/>
      <c r="E735" s="23"/>
      <c r="F735" s="23"/>
      <c r="G735" s="23"/>
      <c r="H735" s="23"/>
      <c r="I735" s="23"/>
      <c r="J735" s="23"/>
      <c r="K735" s="23"/>
    </row>
    <row r="736" spans="4:11" s="1" customFormat="1" x14ac:dyDescent="0.25">
      <c r="D736" s="35"/>
      <c r="E736" s="23"/>
      <c r="F736" s="23"/>
      <c r="G736" s="23"/>
      <c r="H736" s="23"/>
      <c r="I736" s="23"/>
      <c r="J736" s="23"/>
      <c r="K736" s="23"/>
    </row>
    <row r="737" spans="4:11" s="1" customFormat="1" x14ac:dyDescent="0.25">
      <c r="D737" s="35"/>
      <c r="E737" s="23"/>
      <c r="F737" s="23"/>
      <c r="G737" s="23"/>
      <c r="H737" s="23"/>
      <c r="I737" s="23"/>
      <c r="J737" s="23"/>
      <c r="K737" s="23"/>
    </row>
    <row r="738" spans="4:11" s="1" customFormat="1" x14ac:dyDescent="0.25">
      <c r="D738" s="35"/>
      <c r="E738" s="23"/>
      <c r="F738" s="23"/>
      <c r="G738" s="23"/>
      <c r="H738" s="23"/>
      <c r="I738" s="23"/>
      <c r="J738" s="23"/>
      <c r="K738" s="23"/>
    </row>
    <row r="739" spans="4:11" s="1" customFormat="1" x14ac:dyDescent="0.25">
      <c r="D739" s="35"/>
      <c r="E739" s="23"/>
      <c r="F739" s="23"/>
      <c r="G739" s="23"/>
      <c r="H739" s="23"/>
      <c r="I739" s="23"/>
      <c r="J739" s="23"/>
      <c r="K739" s="23"/>
    </row>
    <row r="740" spans="4:11" s="1" customFormat="1" x14ac:dyDescent="0.25">
      <c r="D740" s="35"/>
      <c r="E740" s="23"/>
      <c r="F740" s="23"/>
      <c r="G740" s="23"/>
      <c r="H740" s="23"/>
      <c r="I740" s="23"/>
      <c r="J740" s="23"/>
      <c r="K740" s="23"/>
    </row>
    <row r="741" spans="4:11" s="1" customFormat="1" x14ac:dyDescent="0.25">
      <c r="D741" s="35"/>
      <c r="E741" s="23"/>
      <c r="F741" s="23"/>
      <c r="G741" s="23"/>
      <c r="H741" s="23"/>
      <c r="I741" s="23"/>
      <c r="J741" s="23"/>
      <c r="K741" s="23"/>
    </row>
    <row r="742" spans="4:11" s="1" customFormat="1" x14ac:dyDescent="0.25">
      <c r="D742" s="35"/>
      <c r="E742" s="23"/>
      <c r="F742" s="23"/>
      <c r="G742" s="23"/>
      <c r="H742" s="23"/>
      <c r="I742" s="23"/>
      <c r="J742" s="23"/>
      <c r="K742" s="23"/>
    </row>
    <row r="743" spans="4:11" s="1" customFormat="1" x14ac:dyDescent="0.25">
      <c r="D743" s="35"/>
      <c r="E743" s="23"/>
      <c r="F743" s="23"/>
      <c r="G743" s="23"/>
      <c r="H743" s="23"/>
      <c r="I743" s="23"/>
      <c r="J743" s="23"/>
      <c r="K743" s="23"/>
    </row>
    <row r="744" spans="4:11" s="1" customFormat="1" x14ac:dyDescent="0.25">
      <c r="D744" s="35"/>
      <c r="E744" s="23"/>
      <c r="F744" s="23"/>
      <c r="G744" s="23"/>
      <c r="H744" s="23"/>
      <c r="I744" s="23"/>
      <c r="J744" s="23"/>
      <c r="K744" s="23"/>
    </row>
    <row r="745" spans="4:11" s="1" customFormat="1" x14ac:dyDescent="0.25">
      <c r="D745" s="35"/>
      <c r="E745" s="23"/>
      <c r="F745" s="23"/>
      <c r="G745" s="23"/>
      <c r="H745" s="23"/>
      <c r="I745" s="23"/>
      <c r="J745" s="23"/>
      <c r="K745" s="23"/>
    </row>
    <row r="746" spans="4:11" s="1" customFormat="1" x14ac:dyDescent="0.25">
      <c r="D746" s="35"/>
      <c r="E746" s="23"/>
      <c r="F746" s="23"/>
      <c r="G746" s="23"/>
      <c r="H746" s="23"/>
      <c r="I746" s="23"/>
      <c r="J746" s="23"/>
      <c r="K746" s="23"/>
    </row>
    <row r="747" spans="4:11" s="1" customFormat="1" x14ac:dyDescent="0.25">
      <c r="D747" s="35"/>
      <c r="E747" s="23"/>
      <c r="F747" s="23"/>
      <c r="G747" s="23"/>
      <c r="H747" s="23"/>
      <c r="I747" s="23"/>
      <c r="J747" s="23"/>
      <c r="K747" s="23"/>
    </row>
    <row r="748" spans="4:11" s="1" customFormat="1" x14ac:dyDescent="0.25">
      <c r="D748" s="35"/>
      <c r="E748" s="23"/>
      <c r="F748" s="23"/>
      <c r="G748" s="23"/>
      <c r="H748" s="23"/>
      <c r="I748" s="23"/>
      <c r="J748" s="23"/>
      <c r="K748" s="23"/>
    </row>
    <row r="749" spans="4:11" x14ac:dyDescent="0.25">
      <c r="E749" s="12"/>
      <c r="F749" s="12"/>
      <c r="G749" s="12"/>
      <c r="H749" s="12"/>
      <c r="I749" s="12"/>
      <c r="J749" s="12"/>
      <c r="K749" s="12"/>
    </row>
    <row r="750" spans="4:11" x14ac:dyDescent="0.25">
      <c r="E750" s="12"/>
      <c r="F750" s="12"/>
      <c r="G750" s="12"/>
      <c r="H750" s="12"/>
      <c r="I750" s="12"/>
      <c r="J750" s="12"/>
      <c r="K750" s="12"/>
    </row>
    <row r="751" spans="4:11" x14ac:dyDescent="0.25">
      <c r="E751" s="12"/>
      <c r="F751" s="12"/>
      <c r="G751" s="12"/>
      <c r="H751" s="12"/>
      <c r="I751" s="12"/>
      <c r="J751" s="12"/>
      <c r="K751" s="12"/>
    </row>
    <row r="752" spans="4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x14ac:dyDescent="0.25">
      <c r="E947" s="12"/>
      <c r="F947" s="12"/>
      <c r="G947" s="12"/>
      <c r="H947" s="12"/>
      <c r="I947" s="12"/>
      <c r="J947" s="12"/>
      <c r="K947" s="12"/>
    </row>
    <row r="948" spans="5:11" x14ac:dyDescent="0.25">
      <c r="E948" s="12"/>
      <c r="F948" s="12"/>
      <c r="G948" s="12"/>
      <c r="H948" s="12"/>
      <c r="I948" s="12"/>
      <c r="J948" s="12"/>
      <c r="K948" s="12"/>
    </row>
    <row r="949" spans="5:11" x14ac:dyDescent="0.25">
      <c r="E949" s="12"/>
      <c r="F949" s="12"/>
      <c r="G949" s="12"/>
      <c r="H949" s="12"/>
      <c r="I949" s="12"/>
      <c r="J949" s="12"/>
      <c r="K949" s="12"/>
    </row>
    <row r="950" spans="5:11" x14ac:dyDescent="0.25">
      <c r="E950" s="12"/>
      <c r="F950" s="12"/>
      <c r="G950" s="12"/>
      <c r="H950" s="12"/>
      <c r="I950" s="12"/>
      <c r="J950" s="12"/>
      <c r="K950" s="12"/>
    </row>
    <row r="951" spans="5:11" x14ac:dyDescent="0.25">
      <c r="E951" s="12"/>
      <c r="F951" s="12"/>
      <c r="G951" s="12"/>
      <c r="H951" s="12"/>
      <c r="I951" s="12"/>
      <c r="J951" s="12"/>
      <c r="K951" s="12"/>
    </row>
    <row r="952" spans="5:11" x14ac:dyDescent="0.25">
      <c r="E952" s="12"/>
      <c r="F952" s="12"/>
      <c r="G952" s="12"/>
      <c r="H952" s="12"/>
      <c r="I952" s="12"/>
      <c r="J952" s="12"/>
      <c r="K952" s="12"/>
    </row>
    <row r="953" spans="5:11" x14ac:dyDescent="0.25">
      <c r="E953" s="12"/>
      <c r="F953" s="12"/>
      <c r="G953" s="12"/>
      <c r="H953" s="12"/>
      <c r="I953" s="12"/>
      <c r="J953" s="12"/>
      <c r="K953" s="12"/>
    </row>
    <row r="954" spans="5:11" x14ac:dyDescent="0.25">
      <c r="E954" s="12"/>
      <c r="F954" s="12"/>
      <c r="G954" s="12"/>
      <c r="H954" s="12"/>
      <c r="I954" s="12"/>
      <c r="J954" s="12"/>
      <c r="K954" s="12"/>
    </row>
    <row r="955" spans="5:11" x14ac:dyDescent="0.25">
      <c r="E955" s="12"/>
      <c r="F955" s="12"/>
      <c r="G955" s="12"/>
      <c r="H955" s="12"/>
      <c r="I955" s="12"/>
      <c r="J955" s="12"/>
      <c r="K955" s="12"/>
    </row>
    <row r="956" spans="5:11" x14ac:dyDescent="0.25">
      <c r="E956" s="12"/>
      <c r="F956" s="12"/>
      <c r="G956" s="12"/>
      <c r="H956" s="12"/>
      <c r="I956" s="12"/>
      <c r="J956" s="12"/>
      <c r="K956" s="12"/>
    </row>
    <row r="957" spans="5:11" x14ac:dyDescent="0.25">
      <c r="E957" s="12"/>
      <c r="F957" s="12"/>
      <c r="G957" s="12"/>
      <c r="H957" s="12"/>
      <c r="I957" s="12"/>
      <c r="J957" s="12"/>
      <c r="K957" s="12"/>
    </row>
    <row r="958" spans="5:11" x14ac:dyDescent="0.25">
      <c r="E958" s="12"/>
      <c r="F958" s="12"/>
      <c r="G958" s="12"/>
      <c r="H958" s="12"/>
      <c r="I958" s="12"/>
      <c r="J958" s="12"/>
      <c r="K958" s="12"/>
    </row>
    <row r="959" spans="5:11" x14ac:dyDescent="0.25">
      <c r="E959" s="12"/>
      <c r="F959" s="12"/>
      <c r="G959" s="12"/>
      <c r="H959" s="12"/>
      <c r="I959" s="12"/>
      <c r="J959" s="12"/>
      <c r="K959" s="12"/>
    </row>
    <row r="960" spans="5:11" x14ac:dyDescent="0.25">
      <c r="E960" s="12"/>
      <c r="F960" s="12"/>
      <c r="G960" s="12"/>
      <c r="H960" s="12"/>
      <c r="I960" s="12"/>
      <c r="J960" s="12"/>
      <c r="K960" s="12"/>
    </row>
    <row r="961" spans="5:11" x14ac:dyDescent="0.25">
      <c r="E961" s="12"/>
      <c r="F961" s="12"/>
      <c r="G961" s="12"/>
      <c r="H961" s="12"/>
      <c r="I961" s="12"/>
      <c r="J961" s="12"/>
      <c r="K961" s="12"/>
    </row>
    <row r="962" spans="5:11" x14ac:dyDescent="0.25">
      <c r="E962" s="12"/>
      <c r="F962" s="12"/>
      <c r="G962" s="12"/>
      <c r="H962" s="12"/>
      <c r="I962" s="12"/>
      <c r="J962" s="12"/>
      <c r="K962" s="12"/>
    </row>
    <row r="963" spans="5:11" ht="15" customHeight="1" x14ac:dyDescent="0.25">
      <c r="E963" s="12"/>
      <c r="F963" s="12"/>
      <c r="G963" s="12"/>
      <c r="H963" s="12"/>
      <c r="I963" s="12"/>
      <c r="J963" s="12"/>
      <c r="K963" s="12"/>
    </row>
  </sheetData>
  <mergeCells count="16">
    <mergeCell ref="A168:J16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ignoredErrors>
    <ignoredError sqref="J10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Junio-2025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Rosa  Massiel  García</cp:lastModifiedBy>
  <cp:lastPrinted>2025-06-25T19:20:19Z</cp:lastPrinted>
  <dcterms:created xsi:type="dcterms:W3CDTF">2023-11-10T15:26:30Z</dcterms:created>
  <dcterms:modified xsi:type="dcterms:W3CDTF">2025-07-29T15:25:50Z</dcterms:modified>
</cp:coreProperties>
</file>